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xcel_files\"/>
    </mc:Choice>
  </mc:AlternateContent>
  <xr:revisionPtr revIDLastSave="0" documentId="13_ncr:1_{074DE60F-FDDE-46ED-8985-3F51BDFB2E54}" xr6:coauthVersionLast="36" xr6:coauthVersionMax="36" xr10:uidLastSave="{00000000-0000-0000-0000-000000000000}"/>
  <workbookProtection lockStructure="1"/>
  <bookViews>
    <workbookView xWindow="-360" yWindow="275" windowWidth="7535" windowHeight="4845" tabRatio="1000" activeTab="11" xr2:uid="{00000000-000D-0000-FFFF-FFFF00000000}"/>
  </bookViews>
  <sheets>
    <sheet name="A  (z)" sheetId="1" r:id="rId1"/>
    <sheet name="B (binomial)" sheetId="2" r:id="rId2"/>
    <sheet name="B (cumulative)" sheetId="3" r:id="rId3"/>
    <sheet name="D (t)" sheetId="4" r:id="rId4"/>
    <sheet name="E (F)" sheetId="10" r:id="rId5"/>
    <sheet name="E (F-calculator)" sheetId="5" r:id="rId6"/>
    <sheet name="Q (Tukey)" sheetId="11" r:id="rId7"/>
    <sheet name="td (Dunnett)" sheetId="12" r:id="rId8"/>
    <sheet name="G (r = 0 test)" sheetId="6" r:id="rId9"/>
    <sheet name="H (Fisher's z)" sheetId="7" r:id="rId10"/>
    <sheet name="I (Chi-squared)" sheetId="8" r:id="rId11"/>
    <sheet name="Power" sheetId="9" r:id="rId12"/>
  </sheets>
  <calcPr calcId="191029"/>
</workbook>
</file>

<file path=xl/calcChain.xml><?xml version="1.0" encoding="utf-8"?>
<calcChain xmlns="http://schemas.openxmlformats.org/spreadsheetml/2006/main">
  <c r="A19" i="9" l="1"/>
  <c r="A20" i="9" s="1"/>
  <c r="B20" i="9" s="1"/>
  <c r="C20" i="9" s="1"/>
  <c r="A15" i="9"/>
  <c r="B15" i="9" s="1"/>
  <c r="C15" i="9" s="1"/>
  <c r="A10" i="9"/>
  <c r="A11" i="9" s="1"/>
  <c r="B11" i="9" s="1"/>
  <c r="C11" i="9" s="1"/>
  <c r="A6" i="9"/>
  <c r="B6" i="9" s="1"/>
  <c r="C6" i="9" l="1"/>
  <c r="D6" i="9" s="1"/>
  <c r="D15" i="9"/>
  <c r="B10" i="9"/>
  <c r="B19" i="9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C19" i="9" l="1"/>
  <c r="D19" i="9" s="1"/>
  <c r="C10" i="9"/>
  <c r="D10" i="9" s="1"/>
  <c r="H4" i="7"/>
  <c r="G5" i="7"/>
  <c r="G4" i="7"/>
  <c r="E109" i="6"/>
  <c r="D109" i="6"/>
  <c r="C109" i="6"/>
  <c r="B109" i="6"/>
  <c r="E108" i="6"/>
  <c r="D108" i="6"/>
  <c r="C108" i="6"/>
  <c r="B108" i="6"/>
  <c r="E3" i="6"/>
  <c r="D3" i="6"/>
  <c r="C3" i="6"/>
  <c r="A110" i="6"/>
  <c r="E110" i="6" s="1"/>
  <c r="A4" i="6"/>
  <c r="B3" i="6"/>
  <c r="G13" i="6"/>
  <c r="I11" i="6" s="1"/>
  <c r="A111" i="6" l="1"/>
  <c r="D110" i="6"/>
  <c r="A5" i="6"/>
  <c r="D4" i="6"/>
  <c r="E4" i="6"/>
  <c r="B4" i="6"/>
  <c r="C4" i="6"/>
  <c r="D111" i="6"/>
  <c r="C111" i="6"/>
  <c r="B111" i="6"/>
  <c r="E111" i="6"/>
  <c r="A112" i="6"/>
  <c r="B110" i="6"/>
  <c r="C110" i="6"/>
  <c r="B5" i="6"/>
  <c r="C5" i="6"/>
  <c r="I4" i="7"/>
  <c r="J4" i="7" s="1"/>
  <c r="K4" i="7" s="1"/>
  <c r="A6" i="6"/>
  <c r="D5" i="6" l="1"/>
  <c r="E5" i="6"/>
  <c r="E112" i="6"/>
  <c r="C112" i="6"/>
  <c r="B112" i="6"/>
  <c r="A113" i="6"/>
  <c r="D112" i="6"/>
  <c r="C6" i="6"/>
  <c r="E6" i="6"/>
  <c r="D6" i="6"/>
  <c r="B6" i="6"/>
  <c r="A7" i="6"/>
  <c r="D7" i="6" l="1"/>
  <c r="C7" i="6"/>
  <c r="B7" i="6"/>
  <c r="E7" i="6"/>
  <c r="D113" i="6"/>
  <c r="C113" i="6"/>
  <c r="B113" i="6"/>
  <c r="A114" i="6"/>
  <c r="E113" i="6"/>
  <c r="A8" i="6"/>
  <c r="D8" i="6" s="1"/>
  <c r="G62" i="4"/>
  <c r="G2" i="4"/>
  <c r="E114" i="6" l="1"/>
  <c r="C114" i="6"/>
  <c r="B114" i="6"/>
  <c r="D114" i="6"/>
  <c r="A115" i="6"/>
  <c r="C8" i="6"/>
  <c r="B8" i="6"/>
  <c r="E8" i="6"/>
  <c r="A9" i="6"/>
  <c r="G4" i="4"/>
  <c r="G44" i="4"/>
  <c r="G46" i="4"/>
  <c r="G48" i="4"/>
  <c r="G50" i="4"/>
  <c r="G52" i="4"/>
  <c r="G54" i="4"/>
  <c r="G56" i="4"/>
  <c r="G58" i="4"/>
  <c r="G60" i="4"/>
  <c r="G3" i="4"/>
  <c r="G43" i="4"/>
  <c r="G45" i="4"/>
  <c r="G47" i="4"/>
  <c r="G49" i="4"/>
  <c r="G51" i="4"/>
  <c r="G53" i="4"/>
  <c r="G55" i="4"/>
  <c r="G57" i="4"/>
  <c r="G59" i="4"/>
  <c r="G61" i="4"/>
  <c r="F10" i="1"/>
  <c r="E10" i="1"/>
  <c r="B373" i="1"/>
  <c r="C373" i="1"/>
  <c r="D115" i="6" l="1"/>
  <c r="C115" i="6"/>
  <c r="B115" i="6"/>
  <c r="A116" i="6"/>
  <c r="E115" i="6"/>
  <c r="D9" i="6"/>
  <c r="C9" i="6"/>
  <c r="B9" i="6"/>
  <c r="E9" i="6"/>
  <c r="A10" i="6"/>
  <c r="C10" i="6" l="1"/>
  <c r="E10" i="6"/>
  <c r="D10" i="6"/>
  <c r="B10" i="6"/>
  <c r="E116" i="6"/>
  <c r="C116" i="6"/>
  <c r="A117" i="6"/>
  <c r="B116" i="6"/>
  <c r="D116" i="6"/>
  <c r="A11" i="6"/>
  <c r="X103" i="10"/>
  <c r="W103" i="10"/>
  <c r="V103" i="10"/>
  <c r="U103" i="10"/>
  <c r="T103" i="10"/>
  <c r="S103" i="10"/>
  <c r="R103" i="10"/>
  <c r="Q103" i="10"/>
  <c r="P103" i="10"/>
  <c r="O103" i="10"/>
  <c r="N103" i="10"/>
  <c r="B103" i="10"/>
  <c r="X102" i="10"/>
  <c r="W102" i="10"/>
  <c r="V102" i="10"/>
  <c r="U102" i="10"/>
  <c r="T102" i="10"/>
  <c r="S102" i="10"/>
  <c r="R102" i="10"/>
  <c r="Q102" i="10"/>
  <c r="P102" i="10"/>
  <c r="O102" i="10"/>
  <c r="N102" i="10"/>
  <c r="B102" i="10"/>
  <c r="X101" i="10"/>
  <c r="W101" i="10"/>
  <c r="V101" i="10"/>
  <c r="U101" i="10"/>
  <c r="T101" i="10"/>
  <c r="S101" i="10"/>
  <c r="R101" i="10"/>
  <c r="Q101" i="10"/>
  <c r="P101" i="10"/>
  <c r="O101" i="10"/>
  <c r="N101" i="10"/>
  <c r="B101" i="10"/>
  <c r="X100" i="10"/>
  <c r="W100" i="10"/>
  <c r="V100" i="10"/>
  <c r="U100" i="10"/>
  <c r="T100" i="10"/>
  <c r="S100" i="10"/>
  <c r="R100" i="10"/>
  <c r="Q100" i="10"/>
  <c r="P100" i="10"/>
  <c r="O100" i="10"/>
  <c r="N100" i="10"/>
  <c r="B100" i="10"/>
  <c r="X99" i="10"/>
  <c r="W99" i="10"/>
  <c r="V99" i="10"/>
  <c r="U99" i="10"/>
  <c r="T99" i="10"/>
  <c r="S99" i="10"/>
  <c r="R99" i="10"/>
  <c r="Q99" i="10"/>
  <c r="P99" i="10"/>
  <c r="O99" i="10"/>
  <c r="N99" i="10"/>
  <c r="B99" i="10"/>
  <c r="X98" i="10"/>
  <c r="W98" i="10"/>
  <c r="V98" i="10"/>
  <c r="U98" i="10"/>
  <c r="T98" i="10"/>
  <c r="S98" i="10"/>
  <c r="R98" i="10"/>
  <c r="Q98" i="10"/>
  <c r="P98" i="10"/>
  <c r="O98" i="10"/>
  <c r="N98" i="10"/>
  <c r="B98" i="10"/>
  <c r="X97" i="10"/>
  <c r="W97" i="10"/>
  <c r="V97" i="10"/>
  <c r="U97" i="10"/>
  <c r="T97" i="10"/>
  <c r="S97" i="10"/>
  <c r="R97" i="10"/>
  <c r="Q97" i="10"/>
  <c r="P97" i="10"/>
  <c r="O97" i="10"/>
  <c r="N97" i="10"/>
  <c r="B97" i="10"/>
  <c r="X96" i="10"/>
  <c r="W96" i="10"/>
  <c r="V96" i="10"/>
  <c r="U96" i="10"/>
  <c r="T96" i="10"/>
  <c r="S96" i="10"/>
  <c r="R96" i="10"/>
  <c r="Q96" i="10"/>
  <c r="P96" i="10"/>
  <c r="O96" i="10"/>
  <c r="N96" i="10"/>
  <c r="B96" i="10"/>
  <c r="X95" i="10"/>
  <c r="W95" i="10"/>
  <c r="V95" i="10"/>
  <c r="U95" i="10"/>
  <c r="T95" i="10"/>
  <c r="S95" i="10"/>
  <c r="R95" i="10"/>
  <c r="Q95" i="10"/>
  <c r="P95" i="10"/>
  <c r="O95" i="10"/>
  <c r="N95" i="10"/>
  <c r="B95" i="10"/>
  <c r="X94" i="10"/>
  <c r="W94" i="10"/>
  <c r="V94" i="10"/>
  <c r="U94" i="10"/>
  <c r="T94" i="10"/>
  <c r="S94" i="10"/>
  <c r="R94" i="10"/>
  <c r="Q94" i="10"/>
  <c r="P94" i="10"/>
  <c r="O94" i="10"/>
  <c r="N94" i="10"/>
  <c r="B94" i="10"/>
  <c r="X93" i="10"/>
  <c r="W93" i="10"/>
  <c r="V93" i="10"/>
  <c r="U93" i="10"/>
  <c r="T93" i="10"/>
  <c r="S93" i="10"/>
  <c r="R93" i="10"/>
  <c r="Q93" i="10"/>
  <c r="P93" i="10"/>
  <c r="O93" i="10"/>
  <c r="N93" i="10"/>
  <c r="B93" i="10"/>
  <c r="X92" i="10"/>
  <c r="W92" i="10"/>
  <c r="V92" i="10"/>
  <c r="U92" i="10"/>
  <c r="T92" i="10"/>
  <c r="S92" i="10"/>
  <c r="R92" i="10"/>
  <c r="Q92" i="10"/>
  <c r="P92" i="10"/>
  <c r="O92" i="10"/>
  <c r="N92" i="10"/>
  <c r="B92" i="10"/>
  <c r="X91" i="10"/>
  <c r="W91" i="10"/>
  <c r="V91" i="10"/>
  <c r="U91" i="10"/>
  <c r="T91" i="10"/>
  <c r="S91" i="10"/>
  <c r="R91" i="10"/>
  <c r="Q91" i="10"/>
  <c r="P91" i="10"/>
  <c r="O91" i="10"/>
  <c r="N91" i="10"/>
  <c r="B91" i="10"/>
  <c r="X90" i="10"/>
  <c r="W90" i="10"/>
  <c r="V90" i="10"/>
  <c r="U90" i="10"/>
  <c r="T90" i="10"/>
  <c r="S90" i="10"/>
  <c r="R90" i="10"/>
  <c r="Q90" i="10"/>
  <c r="P90" i="10"/>
  <c r="O90" i="10"/>
  <c r="N90" i="10"/>
  <c r="B90" i="10"/>
  <c r="X3" i="10"/>
  <c r="W3" i="10"/>
  <c r="V3" i="10"/>
  <c r="U3" i="10"/>
  <c r="T3" i="10"/>
  <c r="S3" i="10"/>
  <c r="R3" i="10"/>
  <c r="Q3" i="10"/>
  <c r="P3" i="10"/>
  <c r="O3" i="10"/>
  <c r="N3" i="10"/>
  <c r="X2" i="10"/>
  <c r="W2" i="10"/>
  <c r="V2" i="10"/>
  <c r="U2" i="10"/>
  <c r="T2" i="10"/>
  <c r="S2" i="10"/>
  <c r="R2" i="10"/>
  <c r="Q2" i="10"/>
  <c r="P2" i="10"/>
  <c r="O2" i="10"/>
  <c r="N2" i="10"/>
  <c r="B3" i="10"/>
  <c r="B2" i="10"/>
  <c r="A4" i="10"/>
  <c r="U4" i="10" s="1"/>
  <c r="C1" i="10"/>
  <c r="S4" i="10" l="1"/>
  <c r="W4" i="10"/>
  <c r="O5" i="10"/>
  <c r="D117" i="6"/>
  <c r="C117" i="6"/>
  <c r="B117" i="6"/>
  <c r="A118" i="6"/>
  <c r="E117" i="6"/>
  <c r="Q5" i="10"/>
  <c r="S5" i="10"/>
  <c r="O4" i="10"/>
  <c r="U5" i="10"/>
  <c r="Q4" i="10"/>
  <c r="W5" i="10"/>
  <c r="D11" i="6"/>
  <c r="C11" i="6"/>
  <c r="B11" i="6"/>
  <c r="E11" i="6"/>
  <c r="A12" i="6"/>
  <c r="C102" i="10"/>
  <c r="C100" i="10"/>
  <c r="C98" i="10"/>
  <c r="C96" i="10"/>
  <c r="C94" i="10"/>
  <c r="C92" i="10"/>
  <c r="C90" i="10"/>
  <c r="C103" i="10"/>
  <c r="C99" i="10"/>
  <c r="C95" i="10"/>
  <c r="C91" i="10"/>
  <c r="C101" i="10"/>
  <c r="C93" i="10"/>
  <c r="C97" i="10"/>
  <c r="C2" i="10"/>
  <c r="C3" i="10"/>
  <c r="C4" i="10"/>
  <c r="C5" i="10"/>
  <c r="D1" i="10"/>
  <c r="A6" i="10"/>
  <c r="C6" i="10" s="1"/>
  <c r="B5" i="10"/>
  <c r="B4" i="10"/>
  <c r="N4" i="10"/>
  <c r="P4" i="10"/>
  <c r="R4" i="10"/>
  <c r="T4" i="10"/>
  <c r="V4" i="10"/>
  <c r="X4" i="10"/>
  <c r="N5" i="10"/>
  <c r="P5" i="10"/>
  <c r="R5" i="10"/>
  <c r="T5" i="10"/>
  <c r="V5" i="10"/>
  <c r="X5" i="10"/>
  <c r="A8" i="10" l="1"/>
  <c r="C8" i="10" s="1"/>
  <c r="C12" i="6"/>
  <c r="B12" i="6"/>
  <c r="E12" i="6"/>
  <c r="D12" i="6"/>
  <c r="C9" i="10"/>
  <c r="E118" i="6"/>
  <c r="D118" i="6"/>
  <c r="B118" i="6"/>
  <c r="A119" i="6"/>
  <c r="C118" i="6"/>
  <c r="A13" i="6"/>
  <c r="D103" i="10"/>
  <c r="D101" i="10"/>
  <c r="D99" i="10"/>
  <c r="D97" i="10"/>
  <c r="D95" i="10"/>
  <c r="D93" i="10"/>
  <c r="D91" i="10"/>
  <c r="D100" i="10"/>
  <c r="D96" i="10"/>
  <c r="D92" i="10"/>
  <c r="D98" i="10"/>
  <c r="D90" i="10"/>
  <c r="D94" i="10"/>
  <c r="D102" i="10"/>
  <c r="D9" i="10"/>
  <c r="D7" i="10"/>
  <c r="D6" i="10"/>
  <c r="D5" i="10"/>
  <c r="D4" i="10"/>
  <c r="D3" i="10"/>
  <c r="D2" i="10"/>
  <c r="D8" i="10"/>
  <c r="E1" i="10"/>
  <c r="X9" i="10"/>
  <c r="V9" i="10"/>
  <c r="T9" i="10"/>
  <c r="R9" i="10"/>
  <c r="P9" i="10"/>
  <c r="N9" i="10"/>
  <c r="B9" i="10"/>
  <c r="W8" i="10"/>
  <c r="U8" i="10"/>
  <c r="S8" i="10"/>
  <c r="Q8" i="10"/>
  <c r="O8" i="10"/>
  <c r="W9" i="10"/>
  <c r="U9" i="10"/>
  <c r="S9" i="10"/>
  <c r="Q9" i="10"/>
  <c r="O9" i="10"/>
  <c r="X8" i="10"/>
  <c r="V8" i="10"/>
  <c r="T8" i="10"/>
  <c r="R8" i="10"/>
  <c r="P8" i="10"/>
  <c r="N8" i="10"/>
  <c r="B8" i="10"/>
  <c r="B7" i="10"/>
  <c r="B6" i="10"/>
  <c r="X7" i="10"/>
  <c r="V7" i="10"/>
  <c r="T7" i="10"/>
  <c r="R7" i="10"/>
  <c r="P7" i="10"/>
  <c r="N7" i="10"/>
  <c r="X6" i="10"/>
  <c r="V6" i="10"/>
  <c r="T6" i="10"/>
  <c r="R6" i="10"/>
  <c r="P6" i="10"/>
  <c r="N6" i="10"/>
  <c r="W7" i="10"/>
  <c r="U7" i="10"/>
  <c r="S7" i="10"/>
  <c r="Q7" i="10"/>
  <c r="O7" i="10"/>
  <c r="W6" i="10"/>
  <c r="U6" i="10"/>
  <c r="S6" i="10"/>
  <c r="Q6" i="10"/>
  <c r="O6" i="10"/>
  <c r="C7" i="10"/>
  <c r="A10" i="10"/>
  <c r="D13" i="6" l="1"/>
  <c r="C13" i="6"/>
  <c r="B13" i="6"/>
  <c r="E13" i="6"/>
  <c r="C119" i="6"/>
  <c r="B119" i="6"/>
  <c r="A120" i="6"/>
  <c r="E119" i="6"/>
  <c r="D119" i="6"/>
  <c r="A14" i="6"/>
  <c r="X11" i="10"/>
  <c r="V11" i="10"/>
  <c r="T11" i="10"/>
  <c r="R11" i="10"/>
  <c r="P11" i="10"/>
  <c r="U11" i="10"/>
  <c r="Q11" i="10"/>
  <c r="N11" i="10"/>
  <c r="B11" i="10"/>
  <c r="W10" i="10"/>
  <c r="U10" i="10"/>
  <c r="S10" i="10"/>
  <c r="Q10" i="10"/>
  <c r="O10" i="10"/>
  <c r="W11" i="10"/>
  <c r="S11" i="10"/>
  <c r="O11" i="10"/>
  <c r="X10" i="10"/>
  <c r="V10" i="10"/>
  <c r="T10" i="10"/>
  <c r="R10" i="10"/>
  <c r="P10" i="10"/>
  <c r="N10" i="10"/>
  <c r="B10" i="10"/>
  <c r="C11" i="10"/>
  <c r="C10" i="10"/>
  <c r="F1" i="10"/>
  <c r="E102" i="10"/>
  <c r="E100" i="10"/>
  <c r="E98" i="10"/>
  <c r="E96" i="10"/>
  <c r="E94" i="10"/>
  <c r="E92" i="10"/>
  <c r="E90" i="10"/>
  <c r="E101" i="10"/>
  <c r="E97" i="10"/>
  <c r="E93" i="10"/>
  <c r="E103" i="10"/>
  <c r="E95" i="10"/>
  <c r="E91" i="10"/>
  <c r="E99" i="10"/>
  <c r="E10" i="10"/>
  <c r="E8" i="10"/>
  <c r="E11" i="10"/>
  <c r="E9" i="10"/>
  <c r="E7" i="10"/>
  <c r="E6" i="10"/>
  <c r="E5" i="10"/>
  <c r="E4" i="10"/>
  <c r="E3" i="10"/>
  <c r="E2" i="10"/>
  <c r="D10" i="10"/>
  <c r="D11" i="10"/>
  <c r="A12" i="10"/>
  <c r="E120" i="6" l="1"/>
  <c r="A121" i="6"/>
  <c r="D120" i="6"/>
  <c r="B120" i="6"/>
  <c r="C120" i="6"/>
  <c r="C14" i="6"/>
  <c r="E14" i="6"/>
  <c r="D14" i="6"/>
  <c r="B14" i="6"/>
  <c r="A15" i="6"/>
  <c r="X13" i="10"/>
  <c r="V13" i="10"/>
  <c r="T13" i="10"/>
  <c r="R13" i="10"/>
  <c r="P13" i="10"/>
  <c r="N13" i="10"/>
  <c r="B13" i="10"/>
  <c r="W12" i="10"/>
  <c r="U12" i="10"/>
  <c r="S12" i="10"/>
  <c r="Q12" i="10"/>
  <c r="O12" i="10"/>
  <c r="W13" i="10"/>
  <c r="S13" i="10"/>
  <c r="O13" i="10"/>
  <c r="V12" i="10"/>
  <c r="R12" i="10"/>
  <c r="N12" i="10"/>
  <c r="B12" i="10"/>
  <c r="U13" i="10"/>
  <c r="Q13" i="10"/>
  <c r="X12" i="10"/>
  <c r="T12" i="10"/>
  <c r="P12" i="10"/>
  <c r="C12" i="10"/>
  <c r="C13" i="10"/>
  <c r="D13" i="10"/>
  <c r="D12" i="10"/>
  <c r="E12" i="10"/>
  <c r="E13" i="10"/>
  <c r="G1" i="10"/>
  <c r="F103" i="10"/>
  <c r="F101" i="10"/>
  <c r="F99" i="10"/>
  <c r="F97" i="10"/>
  <c r="F95" i="10"/>
  <c r="F93" i="10"/>
  <c r="F91" i="10"/>
  <c r="F102" i="10"/>
  <c r="F98" i="10"/>
  <c r="F94" i="10"/>
  <c r="F90" i="10"/>
  <c r="F100" i="10"/>
  <c r="F92" i="10"/>
  <c r="F13" i="10"/>
  <c r="F96" i="10"/>
  <c r="F12" i="10"/>
  <c r="F11" i="10"/>
  <c r="F9" i="10"/>
  <c r="F7" i="10"/>
  <c r="F6" i="10"/>
  <c r="F5" i="10"/>
  <c r="F4" i="10"/>
  <c r="F3" i="10"/>
  <c r="F2" i="10"/>
  <c r="F10" i="10"/>
  <c r="F8" i="10"/>
  <c r="A14" i="10"/>
  <c r="H13" i="6"/>
  <c r="J11" i="6" s="1"/>
  <c r="H7" i="6"/>
  <c r="I5" i="6" s="1"/>
  <c r="D15" i="6" l="1"/>
  <c r="C15" i="6"/>
  <c r="B15" i="6"/>
  <c r="E15" i="6"/>
  <c r="C121" i="6"/>
  <c r="B121" i="6"/>
  <c r="A122" i="6"/>
  <c r="E121" i="6"/>
  <c r="D121" i="6"/>
  <c r="A16" i="6"/>
  <c r="X15" i="10"/>
  <c r="V15" i="10"/>
  <c r="T15" i="10"/>
  <c r="R15" i="10"/>
  <c r="P15" i="10"/>
  <c r="N15" i="10"/>
  <c r="B15" i="10"/>
  <c r="W14" i="10"/>
  <c r="U14" i="10"/>
  <c r="S14" i="10"/>
  <c r="Q14" i="10"/>
  <c r="O14" i="10"/>
  <c r="U15" i="10"/>
  <c r="Q15" i="10"/>
  <c r="X14" i="10"/>
  <c r="T14" i="10"/>
  <c r="P14" i="10"/>
  <c r="W15" i="10"/>
  <c r="S15" i="10"/>
  <c r="O15" i="10"/>
  <c r="V14" i="10"/>
  <c r="R14" i="10"/>
  <c r="N14" i="10"/>
  <c r="B14" i="10"/>
  <c r="C14" i="10"/>
  <c r="C15" i="10"/>
  <c r="D15" i="10"/>
  <c r="D14" i="10"/>
  <c r="E14" i="10"/>
  <c r="E15" i="10"/>
  <c r="F15" i="10"/>
  <c r="F14" i="10"/>
  <c r="H1" i="10"/>
  <c r="G102" i="10"/>
  <c r="G100" i="10"/>
  <c r="G98" i="10"/>
  <c r="G96" i="10"/>
  <c r="G94" i="10"/>
  <c r="G92" i="10"/>
  <c r="G90" i="10"/>
  <c r="G103" i="10"/>
  <c r="G99" i="10"/>
  <c r="G95" i="10"/>
  <c r="G91" i="10"/>
  <c r="G97" i="10"/>
  <c r="G101" i="10"/>
  <c r="G14" i="10"/>
  <c r="G12" i="10"/>
  <c r="G93" i="10"/>
  <c r="G13" i="10"/>
  <c r="G10" i="10"/>
  <c r="G8" i="10"/>
  <c r="G15" i="10"/>
  <c r="G11" i="10"/>
  <c r="G9" i="10"/>
  <c r="G7" i="10"/>
  <c r="G6" i="10"/>
  <c r="G5" i="10"/>
  <c r="G4" i="10"/>
  <c r="G3" i="10"/>
  <c r="G2" i="10"/>
  <c r="A16" i="10"/>
  <c r="J5" i="6"/>
  <c r="A123" i="6" l="1"/>
  <c r="E122" i="6"/>
  <c r="D122" i="6"/>
  <c r="B122" i="6"/>
  <c r="C122" i="6"/>
  <c r="C16" i="6"/>
  <c r="B16" i="6"/>
  <c r="E16" i="6"/>
  <c r="D16" i="6"/>
  <c r="A17" i="6"/>
  <c r="X17" i="10"/>
  <c r="V17" i="10"/>
  <c r="T17" i="10"/>
  <c r="R17" i="10"/>
  <c r="P17" i="10"/>
  <c r="N17" i="10"/>
  <c r="B17" i="10"/>
  <c r="W16" i="10"/>
  <c r="U16" i="10"/>
  <c r="S16" i="10"/>
  <c r="Q16" i="10"/>
  <c r="O16" i="10"/>
  <c r="W17" i="10"/>
  <c r="S17" i="10"/>
  <c r="O17" i="10"/>
  <c r="V16" i="10"/>
  <c r="R16" i="10"/>
  <c r="N16" i="10"/>
  <c r="B16" i="10"/>
  <c r="U17" i="10"/>
  <c r="Q17" i="10"/>
  <c r="X16" i="10"/>
  <c r="T16" i="10"/>
  <c r="P16" i="10"/>
  <c r="C16" i="10"/>
  <c r="C17" i="10"/>
  <c r="D16" i="10"/>
  <c r="D17" i="10"/>
  <c r="E16" i="10"/>
  <c r="E17" i="10"/>
  <c r="F17" i="10"/>
  <c r="F16" i="10"/>
  <c r="G16" i="10"/>
  <c r="G17" i="10"/>
  <c r="I1" i="10"/>
  <c r="H103" i="10"/>
  <c r="H101" i="10"/>
  <c r="H99" i="10"/>
  <c r="H97" i="10"/>
  <c r="H95" i="10"/>
  <c r="H93" i="10"/>
  <c r="H91" i="10"/>
  <c r="H100" i="10"/>
  <c r="H96" i="10"/>
  <c r="H92" i="10"/>
  <c r="H102" i="10"/>
  <c r="H94" i="10"/>
  <c r="H98" i="10"/>
  <c r="H17" i="10"/>
  <c r="H15" i="10"/>
  <c r="H13" i="10"/>
  <c r="H90" i="10"/>
  <c r="H14" i="10"/>
  <c r="H11" i="10"/>
  <c r="H9" i="10"/>
  <c r="H7" i="10"/>
  <c r="H6" i="10"/>
  <c r="H5" i="10"/>
  <c r="H4" i="10"/>
  <c r="H3" i="10"/>
  <c r="H2" i="10"/>
  <c r="H16" i="10"/>
  <c r="H12" i="10"/>
  <c r="H10" i="10"/>
  <c r="H8" i="10"/>
  <c r="A18" i="10"/>
  <c r="N6" i="3"/>
  <c r="O6" i="3" s="1"/>
  <c r="M6" i="3"/>
  <c r="D17" i="6" l="1"/>
  <c r="C17" i="6"/>
  <c r="B17" i="6"/>
  <c r="E17" i="6"/>
  <c r="C123" i="6"/>
  <c r="B123" i="6"/>
  <c r="E123" i="6"/>
  <c r="D123" i="6"/>
  <c r="A124" i="6"/>
  <c r="A18" i="6"/>
  <c r="X19" i="10"/>
  <c r="V19" i="10"/>
  <c r="T19" i="10"/>
  <c r="R19" i="10"/>
  <c r="P19" i="10"/>
  <c r="N19" i="10"/>
  <c r="B19" i="10"/>
  <c r="W18" i="10"/>
  <c r="U18" i="10"/>
  <c r="S18" i="10"/>
  <c r="Q18" i="10"/>
  <c r="O18" i="10"/>
  <c r="U19" i="10"/>
  <c r="Q19" i="10"/>
  <c r="X18" i="10"/>
  <c r="T18" i="10"/>
  <c r="P18" i="10"/>
  <c r="W19" i="10"/>
  <c r="S19" i="10"/>
  <c r="O19" i="10"/>
  <c r="V18" i="10"/>
  <c r="R18" i="10"/>
  <c r="N18" i="10"/>
  <c r="B18" i="10"/>
  <c r="C19" i="10"/>
  <c r="C18" i="10"/>
  <c r="D19" i="10"/>
  <c r="D18" i="10"/>
  <c r="E18" i="10"/>
  <c r="E19" i="10"/>
  <c r="F19" i="10"/>
  <c r="F18" i="10"/>
  <c r="G18" i="10"/>
  <c r="G19" i="10"/>
  <c r="H18" i="10"/>
  <c r="H19" i="10"/>
  <c r="I102" i="10"/>
  <c r="I100" i="10"/>
  <c r="I98" i="10"/>
  <c r="I96" i="10"/>
  <c r="I94" i="10"/>
  <c r="I92" i="10"/>
  <c r="I90" i="10"/>
  <c r="I101" i="10"/>
  <c r="I97" i="10"/>
  <c r="I93" i="10"/>
  <c r="I99" i="10"/>
  <c r="I91" i="10"/>
  <c r="I95" i="10"/>
  <c r="I18" i="10"/>
  <c r="I16" i="10"/>
  <c r="I14" i="10"/>
  <c r="I12" i="10"/>
  <c r="I19" i="10"/>
  <c r="I15" i="10"/>
  <c r="I10" i="10"/>
  <c r="I8" i="10"/>
  <c r="J1" i="10"/>
  <c r="I103" i="10"/>
  <c r="I17" i="10"/>
  <c r="I13" i="10"/>
  <c r="I11" i="10"/>
  <c r="I9" i="10"/>
  <c r="I7" i="10"/>
  <c r="I6" i="10"/>
  <c r="I5" i="10"/>
  <c r="I4" i="10"/>
  <c r="I3" i="10"/>
  <c r="I2" i="10"/>
  <c r="A20" i="10"/>
  <c r="I20" i="10" s="1"/>
  <c r="P3" i="3"/>
  <c r="P3" i="2"/>
  <c r="C18" i="6" l="1"/>
  <c r="E18" i="6"/>
  <c r="D18" i="6"/>
  <c r="B18" i="6"/>
  <c r="E124" i="6"/>
  <c r="D124" i="6"/>
  <c r="B124" i="6"/>
  <c r="A125" i="6"/>
  <c r="C124" i="6"/>
  <c r="A19" i="6"/>
  <c r="X21" i="10"/>
  <c r="V21" i="10"/>
  <c r="T21" i="10"/>
  <c r="R21" i="10"/>
  <c r="P21" i="10"/>
  <c r="N21" i="10"/>
  <c r="B21" i="10"/>
  <c r="W20" i="10"/>
  <c r="U20" i="10"/>
  <c r="S20" i="10"/>
  <c r="Q20" i="10"/>
  <c r="O20" i="10"/>
  <c r="W21" i="10"/>
  <c r="S21" i="10"/>
  <c r="O21" i="10"/>
  <c r="V20" i="10"/>
  <c r="R20" i="10"/>
  <c r="N20" i="10"/>
  <c r="B20" i="10"/>
  <c r="U21" i="10"/>
  <c r="Q21" i="10"/>
  <c r="X20" i="10"/>
  <c r="T20" i="10"/>
  <c r="P20" i="10"/>
  <c r="C20" i="10"/>
  <c r="C21" i="10"/>
  <c r="D21" i="10"/>
  <c r="D20" i="10"/>
  <c r="E21" i="10"/>
  <c r="E20" i="10"/>
  <c r="F21" i="10"/>
  <c r="F20" i="10"/>
  <c r="G20" i="10"/>
  <c r="G21" i="10"/>
  <c r="H21" i="10"/>
  <c r="H20" i="10"/>
  <c r="I21" i="10"/>
  <c r="J103" i="10"/>
  <c r="J101" i="10"/>
  <c r="J99" i="10"/>
  <c r="J97" i="10"/>
  <c r="J95" i="10"/>
  <c r="J93" i="10"/>
  <c r="J91" i="10"/>
  <c r="J102" i="10"/>
  <c r="J98" i="10"/>
  <c r="J94" i="10"/>
  <c r="J90" i="10"/>
  <c r="J96" i="10"/>
  <c r="J92" i="10"/>
  <c r="J21" i="10"/>
  <c r="J19" i="10"/>
  <c r="J17" i="10"/>
  <c r="J15" i="10"/>
  <c r="J13" i="10"/>
  <c r="J20" i="10"/>
  <c r="J16" i="10"/>
  <c r="J12" i="10"/>
  <c r="J11" i="10"/>
  <c r="J9" i="10"/>
  <c r="J7" i="10"/>
  <c r="J6" i="10"/>
  <c r="J5" i="10"/>
  <c r="J4" i="10"/>
  <c r="J3" i="10"/>
  <c r="J2" i="10"/>
  <c r="J100" i="10"/>
  <c r="J18" i="10"/>
  <c r="J14" i="10"/>
  <c r="J10" i="10"/>
  <c r="J8" i="10"/>
  <c r="K1" i="10"/>
  <c r="A22" i="10"/>
  <c r="J23" i="10" s="1"/>
  <c r="D5" i="5"/>
  <c r="D9" i="5"/>
  <c r="C125" i="6" l="1"/>
  <c r="A126" i="6"/>
  <c r="B125" i="6"/>
  <c r="E125" i="6"/>
  <c r="D125" i="6"/>
  <c r="D19" i="6"/>
  <c r="C19" i="6"/>
  <c r="A20" i="6"/>
  <c r="B19" i="6"/>
  <c r="E19" i="6"/>
  <c r="L1" i="10"/>
  <c r="K102" i="10"/>
  <c r="K100" i="10"/>
  <c r="K98" i="10"/>
  <c r="K96" i="10"/>
  <c r="K94" i="10"/>
  <c r="K92" i="10"/>
  <c r="K90" i="10"/>
  <c r="K103" i="10"/>
  <c r="K99" i="10"/>
  <c r="K95" i="10"/>
  <c r="K91" i="10"/>
  <c r="K101" i="10"/>
  <c r="K93" i="10"/>
  <c r="K22" i="10"/>
  <c r="K20" i="10"/>
  <c r="K18" i="10"/>
  <c r="K16" i="10"/>
  <c r="K14" i="10"/>
  <c r="K12" i="10"/>
  <c r="K21" i="10"/>
  <c r="K17" i="10"/>
  <c r="K13" i="10"/>
  <c r="K10" i="10"/>
  <c r="K8" i="10"/>
  <c r="K97" i="10"/>
  <c r="K23" i="10"/>
  <c r="K19" i="10"/>
  <c r="K15" i="10"/>
  <c r="K11" i="10"/>
  <c r="K9" i="10"/>
  <c r="K7" i="10"/>
  <c r="K6" i="10"/>
  <c r="K5" i="10"/>
  <c r="K4" i="10"/>
  <c r="K3" i="10"/>
  <c r="K2" i="10"/>
  <c r="X23" i="10"/>
  <c r="V23" i="10"/>
  <c r="T23" i="10"/>
  <c r="R23" i="10"/>
  <c r="P23" i="10"/>
  <c r="N23" i="10"/>
  <c r="B23" i="10"/>
  <c r="W22" i="10"/>
  <c r="U22" i="10"/>
  <c r="S22" i="10"/>
  <c r="Q22" i="10"/>
  <c r="O22" i="10"/>
  <c r="U23" i="10"/>
  <c r="Q23" i="10"/>
  <c r="X22" i="10"/>
  <c r="T22" i="10"/>
  <c r="P22" i="10"/>
  <c r="W23" i="10"/>
  <c r="S23" i="10"/>
  <c r="O23" i="10"/>
  <c r="V22" i="10"/>
  <c r="R22" i="10"/>
  <c r="N22" i="10"/>
  <c r="B22" i="10"/>
  <c r="C22" i="10"/>
  <c r="C23" i="10"/>
  <c r="D23" i="10"/>
  <c r="D22" i="10"/>
  <c r="E22" i="10"/>
  <c r="E23" i="10"/>
  <c r="F22" i="10"/>
  <c r="F23" i="10"/>
  <c r="G22" i="10"/>
  <c r="G23" i="10"/>
  <c r="H22" i="10"/>
  <c r="H23" i="10"/>
  <c r="I22" i="10"/>
  <c r="I23" i="10"/>
  <c r="J22" i="10"/>
  <c r="A24" i="10"/>
  <c r="K24" i="10" s="1"/>
  <c r="M9" i="4"/>
  <c r="L9" i="4"/>
  <c r="M5" i="4"/>
  <c r="L5" i="4"/>
  <c r="G6" i="1"/>
  <c r="F6" i="1"/>
  <c r="A21" i="6" l="1"/>
  <c r="E20" i="6"/>
  <c r="C20" i="6"/>
  <c r="B20" i="6"/>
  <c r="D20" i="6"/>
  <c r="A127" i="6"/>
  <c r="B126" i="6"/>
  <c r="C126" i="6"/>
  <c r="E126" i="6"/>
  <c r="D126" i="6"/>
  <c r="K25" i="10"/>
  <c r="X25" i="10"/>
  <c r="V25" i="10"/>
  <c r="T25" i="10"/>
  <c r="R25" i="10"/>
  <c r="P25" i="10"/>
  <c r="N25" i="10"/>
  <c r="B25" i="10"/>
  <c r="W24" i="10"/>
  <c r="U24" i="10"/>
  <c r="S24" i="10"/>
  <c r="Q24" i="10"/>
  <c r="O24" i="10"/>
  <c r="W25" i="10"/>
  <c r="S25" i="10"/>
  <c r="O25" i="10"/>
  <c r="V24" i="10"/>
  <c r="R24" i="10"/>
  <c r="N24" i="10"/>
  <c r="B24" i="10"/>
  <c r="U25" i="10"/>
  <c r="Q25" i="10"/>
  <c r="X24" i="10"/>
  <c r="T24" i="10"/>
  <c r="P24" i="10"/>
  <c r="C24" i="10"/>
  <c r="C25" i="10"/>
  <c r="D24" i="10"/>
  <c r="D25" i="10"/>
  <c r="E24" i="10"/>
  <c r="E25" i="10"/>
  <c r="F25" i="10"/>
  <c r="F24" i="10"/>
  <c r="G25" i="10"/>
  <c r="G24" i="10"/>
  <c r="H25" i="10"/>
  <c r="H24" i="10"/>
  <c r="I24" i="10"/>
  <c r="I25" i="10"/>
  <c r="J25" i="10"/>
  <c r="J24" i="10"/>
  <c r="M1" i="10"/>
  <c r="L103" i="10"/>
  <c r="L101" i="10"/>
  <c r="L99" i="10"/>
  <c r="L97" i="10"/>
  <c r="L95" i="10"/>
  <c r="L93" i="10"/>
  <c r="L91" i="10"/>
  <c r="L100" i="10"/>
  <c r="L96" i="10"/>
  <c r="L92" i="10"/>
  <c r="L98" i="10"/>
  <c r="L90" i="10"/>
  <c r="L102" i="10"/>
  <c r="L25" i="10"/>
  <c r="L23" i="10"/>
  <c r="L21" i="10"/>
  <c r="L19" i="10"/>
  <c r="L17" i="10"/>
  <c r="L15" i="10"/>
  <c r="L13" i="10"/>
  <c r="L22" i="10"/>
  <c r="L18" i="10"/>
  <c r="L14" i="10"/>
  <c r="L11" i="10"/>
  <c r="L9" i="10"/>
  <c r="L7" i="10"/>
  <c r="L6" i="10"/>
  <c r="L5" i="10"/>
  <c r="L4" i="10"/>
  <c r="L3" i="10"/>
  <c r="L2" i="10"/>
  <c r="L94" i="10"/>
  <c r="L24" i="10"/>
  <c r="L20" i="10"/>
  <c r="L16" i="10"/>
  <c r="L12" i="10"/>
  <c r="L10" i="10"/>
  <c r="L8" i="10"/>
  <c r="A26" i="10"/>
  <c r="L27" i="10" s="1"/>
  <c r="K39" i="8"/>
  <c r="J39" i="8"/>
  <c r="I39" i="8"/>
  <c r="H39" i="8"/>
  <c r="G39" i="8"/>
  <c r="F39" i="8"/>
  <c r="E39" i="8"/>
  <c r="D39" i="8"/>
  <c r="C39" i="8"/>
  <c r="B39" i="8"/>
  <c r="O7" i="8"/>
  <c r="O4" i="8"/>
  <c r="A3" i="8"/>
  <c r="A4" i="8" s="1"/>
  <c r="K2" i="8"/>
  <c r="J2" i="8"/>
  <c r="I2" i="8"/>
  <c r="H2" i="8"/>
  <c r="G2" i="8"/>
  <c r="F2" i="8"/>
  <c r="E2" i="8"/>
  <c r="D2" i="8"/>
  <c r="C2" i="8"/>
  <c r="B2" i="8"/>
  <c r="H62" i="4"/>
  <c r="F62" i="4"/>
  <c r="E62" i="4"/>
  <c r="D62" i="4"/>
  <c r="C62" i="4"/>
  <c r="B62" i="4"/>
  <c r="A5" i="4"/>
  <c r="H59" i="4"/>
  <c r="F2" i="4"/>
  <c r="F4" i="4" s="1"/>
  <c r="E2" i="4"/>
  <c r="E58" i="4" s="1"/>
  <c r="D2" i="4"/>
  <c r="C2" i="4"/>
  <c r="C61" i="4" s="1"/>
  <c r="B2" i="4"/>
  <c r="B4" i="4" s="1"/>
  <c r="C127" i="6" l="1"/>
  <c r="B127" i="6"/>
  <c r="E127" i="6"/>
  <c r="D127" i="6"/>
  <c r="A128" i="6"/>
  <c r="A22" i="6"/>
  <c r="D21" i="6"/>
  <c r="C21" i="6"/>
  <c r="B21" i="6"/>
  <c r="E21" i="6"/>
  <c r="L26" i="10"/>
  <c r="M102" i="10"/>
  <c r="M100" i="10"/>
  <c r="M98" i="10"/>
  <c r="M96" i="10"/>
  <c r="M94" i="10"/>
  <c r="M92" i="10"/>
  <c r="M90" i="10"/>
  <c r="M101" i="10"/>
  <c r="M97" i="10"/>
  <c r="M93" i="10"/>
  <c r="M103" i="10"/>
  <c r="M95" i="10"/>
  <c r="M99" i="10"/>
  <c r="M26" i="10"/>
  <c r="M24" i="10"/>
  <c r="M22" i="10"/>
  <c r="M20" i="10"/>
  <c r="M18" i="10"/>
  <c r="M16" i="10"/>
  <c r="M14" i="10"/>
  <c r="M12" i="10"/>
  <c r="M27" i="10"/>
  <c r="M23" i="10"/>
  <c r="M19" i="10"/>
  <c r="M15" i="10"/>
  <c r="M10" i="10"/>
  <c r="M8" i="10"/>
  <c r="M91" i="10"/>
  <c r="M25" i="10"/>
  <c r="M21" i="10"/>
  <c r="M17" i="10"/>
  <c r="M13" i="10"/>
  <c r="M11" i="10"/>
  <c r="M9" i="10"/>
  <c r="M7" i="10"/>
  <c r="M6" i="10"/>
  <c r="M5" i="10"/>
  <c r="M4" i="10"/>
  <c r="M3" i="10"/>
  <c r="M2" i="10"/>
  <c r="A6" i="4"/>
  <c r="D6" i="4" s="1"/>
  <c r="G5" i="4"/>
  <c r="X27" i="10"/>
  <c r="V27" i="10"/>
  <c r="T27" i="10"/>
  <c r="R27" i="10"/>
  <c r="P27" i="10"/>
  <c r="N27" i="10"/>
  <c r="B27" i="10"/>
  <c r="W26" i="10"/>
  <c r="U26" i="10"/>
  <c r="S26" i="10"/>
  <c r="Q26" i="10"/>
  <c r="O26" i="10"/>
  <c r="U27" i="10"/>
  <c r="Q27" i="10"/>
  <c r="X26" i="10"/>
  <c r="T26" i="10"/>
  <c r="P26" i="10"/>
  <c r="W27" i="10"/>
  <c r="S27" i="10"/>
  <c r="O27" i="10"/>
  <c r="V26" i="10"/>
  <c r="R26" i="10"/>
  <c r="N26" i="10"/>
  <c r="B26" i="10"/>
  <c r="C27" i="10"/>
  <c r="C26" i="10"/>
  <c r="D27" i="10"/>
  <c r="D26" i="10"/>
  <c r="E26" i="10"/>
  <c r="E27" i="10"/>
  <c r="F27" i="10"/>
  <c r="F26" i="10"/>
  <c r="G26" i="10"/>
  <c r="G27" i="10"/>
  <c r="H27" i="10"/>
  <c r="H26" i="10"/>
  <c r="I26" i="10"/>
  <c r="I27" i="10"/>
  <c r="J27" i="10"/>
  <c r="J26" i="10"/>
  <c r="K26" i="10"/>
  <c r="K27" i="10"/>
  <c r="C5" i="4"/>
  <c r="E44" i="4"/>
  <c r="C47" i="4"/>
  <c r="H49" i="4"/>
  <c r="E52" i="4"/>
  <c r="C55" i="4"/>
  <c r="H57" i="4"/>
  <c r="E60" i="4"/>
  <c r="C43" i="4"/>
  <c r="H45" i="4"/>
  <c r="E48" i="4"/>
  <c r="C51" i="4"/>
  <c r="H53" i="4"/>
  <c r="E56" i="4"/>
  <c r="C59" i="4"/>
  <c r="H61" i="4"/>
  <c r="A28" i="10"/>
  <c r="M28" i="10" s="1"/>
  <c r="D3" i="4"/>
  <c r="H5" i="4"/>
  <c r="H43" i="4"/>
  <c r="C45" i="4"/>
  <c r="E46" i="4"/>
  <c r="H47" i="4"/>
  <c r="C49" i="4"/>
  <c r="E50" i="4"/>
  <c r="H51" i="4"/>
  <c r="C53" i="4"/>
  <c r="E54" i="4"/>
  <c r="H55" i="4"/>
  <c r="C57" i="4"/>
  <c r="A5" i="8"/>
  <c r="K4" i="8"/>
  <c r="I4" i="8"/>
  <c r="G4" i="8"/>
  <c r="E4" i="8"/>
  <c r="C4" i="8"/>
  <c r="J4" i="8"/>
  <c r="H4" i="8"/>
  <c r="F4" i="8"/>
  <c r="D4" i="8"/>
  <c r="B4" i="8"/>
  <c r="C3" i="8"/>
  <c r="E3" i="8"/>
  <c r="G3" i="8"/>
  <c r="I3" i="8"/>
  <c r="K3" i="8"/>
  <c r="B3" i="8"/>
  <c r="D3" i="8"/>
  <c r="F3" i="8"/>
  <c r="H3" i="8"/>
  <c r="J3" i="8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5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5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5" i="4"/>
  <c r="B3" i="4"/>
  <c r="F3" i="4"/>
  <c r="D4" i="4"/>
  <c r="E5" i="4"/>
  <c r="B6" i="4"/>
  <c r="F6" i="4"/>
  <c r="C3" i="4"/>
  <c r="E3" i="4"/>
  <c r="H3" i="4"/>
  <c r="C4" i="4"/>
  <c r="E4" i="4"/>
  <c r="H4" i="4"/>
  <c r="C6" i="4"/>
  <c r="E6" i="4"/>
  <c r="H6" i="4"/>
  <c r="E43" i="4"/>
  <c r="C44" i="4"/>
  <c r="H44" i="4"/>
  <c r="E45" i="4"/>
  <c r="C46" i="4"/>
  <c r="H46" i="4"/>
  <c r="E47" i="4"/>
  <c r="C48" i="4"/>
  <c r="H48" i="4"/>
  <c r="E49" i="4"/>
  <c r="C50" i="4"/>
  <c r="H50" i="4"/>
  <c r="E51" i="4"/>
  <c r="C52" i="4"/>
  <c r="H52" i="4"/>
  <c r="E53" i="4"/>
  <c r="C54" i="4"/>
  <c r="H54" i="4"/>
  <c r="E55" i="4"/>
  <c r="C56" i="4"/>
  <c r="H56" i="4"/>
  <c r="E57" i="4"/>
  <c r="C58" i="4"/>
  <c r="H58" i="4"/>
  <c r="E59" i="4"/>
  <c r="C60" i="4"/>
  <c r="H60" i="4"/>
  <c r="E61" i="4"/>
  <c r="A23" i="6" l="1"/>
  <c r="E22" i="6"/>
  <c r="C22" i="6"/>
  <c r="D22" i="6"/>
  <c r="B22" i="6"/>
  <c r="E128" i="6"/>
  <c r="D128" i="6"/>
  <c r="B128" i="6"/>
  <c r="A129" i="6"/>
  <c r="C128" i="6"/>
  <c r="X29" i="10"/>
  <c r="V29" i="10"/>
  <c r="T29" i="10"/>
  <c r="R29" i="10"/>
  <c r="P29" i="10"/>
  <c r="N29" i="10"/>
  <c r="B29" i="10"/>
  <c r="W28" i="10"/>
  <c r="U28" i="10"/>
  <c r="S28" i="10"/>
  <c r="Q28" i="10"/>
  <c r="O28" i="10"/>
  <c r="W29" i="10"/>
  <c r="S29" i="10"/>
  <c r="O29" i="10"/>
  <c r="V28" i="10"/>
  <c r="R28" i="10"/>
  <c r="N28" i="10"/>
  <c r="B28" i="10"/>
  <c r="U29" i="10"/>
  <c r="Q29" i="10"/>
  <c r="X28" i="10"/>
  <c r="T28" i="10"/>
  <c r="P28" i="10"/>
  <c r="C28" i="10"/>
  <c r="C29" i="10"/>
  <c r="D29" i="10"/>
  <c r="D28" i="10"/>
  <c r="E29" i="10"/>
  <c r="E28" i="10"/>
  <c r="F29" i="10"/>
  <c r="F28" i="10"/>
  <c r="G28" i="10"/>
  <c r="G29" i="10"/>
  <c r="H29" i="10"/>
  <c r="H28" i="10"/>
  <c r="I29" i="10"/>
  <c r="I28" i="10"/>
  <c r="J29" i="10"/>
  <c r="J28" i="10"/>
  <c r="K29" i="10"/>
  <c r="K28" i="10"/>
  <c r="L29" i="10"/>
  <c r="L28" i="10"/>
  <c r="A7" i="4"/>
  <c r="G6" i="4"/>
  <c r="M29" i="10"/>
  <c r="A30" i="10"/>
  <c r="K5" i="8"/>
  <c r="I5" i="8"/>
  <c r="G5" i="8"/>
  <c r="E5" i="8"/>
  <c r="C5" i="8"/>
  <c r="A6" i="8"/>
  <c r="J5" i="8"/>
  <c r="H5" i="8"/>
  <c r="F5" i="8"/>
  <c r="D5" i="8"/>
  <c r="B5" i="8"/>
  <c r="C129" i="6" l="1"/>
  <c r="B129" i="6"/>
  <c r="A130" i="6"/>
  <c r="E129" i="6"/>
  <c r="D129" i="6"/>
  <c r="A24" i="6"/>
  <c r="D23" i="6"/>
  <c r="C23" i="6"/>
  <c r="B23" i="6"/>
  <c r="E23" i="6"/>
  <c r="X31" i="10"/>
  <c r="V31" i="10"/>
  <c r="T31" i="10"/>
  <c r="R31" i="10"/>
  <c r="P31" i="10"/>
  <c r="N31" i="10"/>
  <c r="B31" i="10"/>
  <c r="W30" i="10"/>
  <c r="U30" i="10"/>
  <c r="S30" i="10"/>
  <c r="Q30" i="10"/>
  <c r="O30" i="10"/>
  <c r="U31" i="10"/>
  <c r="Q31" i="10"/>
  <c r="X30" i="10"/>
  <c r="T30" i="10"/>
  <c r="P30" i="10"/>
  <c r="W31" i="10"/>
  <c r="S31" i="10"/>
  <c r="O31" i="10"/>
  <c r="V30" i="10"/>
  <c r="R30" i="10"/>
  <c r="N30" i="10"/>
  <c r="B30" i="10"/>
  <c r="C30" i="10"/>
  <c r="C31" i="10"/>
  <c r="D31" i="10"/>
  <c r="D30" i="10"/>
  <c r="E30" i="10"/>
  <c r="E31" i="10"/>
  <c r="F30" i="10"/>
  <c r="F31" i="10"/>
  <c r="G30" i="10"/>
  <c r="G31" i="10"/>
  <c r="H30" i="10"/>
  <c r="H31" i="10"/>
  <c r="I30" i="10"/>
  <c r="I31" i="10"/>
  <c r="J30" i="10"/>
  <c r="J31" i="10"/>
  <c r="K30" i="10"/>
  <c r="K31" i="10"/>
  <c r="L30" i="10"/>
  <c r="L31" i="10"/>
  <c r="M30" i="10"/>
  <c r="M31" i="10"/>
  <c r="A8" i="4"/>
  <c r="G7" i="4"/>
  <c r="E7" i="4"/>
  <c r="B7" i="4"/>
  <c r="F7" i="4"/>
  <c r="C7" i="4"/>
  <c r="D7" i="4"/>
  <c r="H7" i="4"/>
  <c r="A32" i="10"/>
  <c r="A7" i="8"/>
  <c r="J6" i="8"/>
  <c r="H6" i="8"/>
  <c r="F6" i="8"/>
  <c r="D6" i="8"/>
  <c r="B6" i="8"/>
  <c r="K6" i="8"/>
  <c r="I6" i="8"/>
  <c r="G6" i="8"/>
  <c r="E6" i="8"/>
  <c r="C6" i="8"/>
  <c r="A25" i="6" l="1"/>
  <c r="E24" i="6"/>
  <c r="C24" i="6"/>
  <c r="D24" i="6"/>
  <c r="B24" i="6"/>
  <c r="E130" i="6"/>
  <c r="D130" i="6"/>
  <c r="B130" i="6"/>
  <c r="A131" i="6"/>
  <c r="C130" i="6"/>
  <c r="X33" i="10"/>
  <c r="V33" i="10"/>
  <c r="T33" i="10"/>
  <c r="R33" i="10"/>
  <c r="P33" i="10"/>
  <c r="N33" i="10"/>
  <c r="B33" i="10"/>
  <c r="W32" i="10"/>
  <c r="U32" i="10"/>
  <c r="S32" i="10"/>
  <c r="Q32" i="10"/>
  <c r="O32" i="10"/>
  <c r="W33" i="10"/>
  <c r="S33" i="10"/>
  <c r="O33" i="10"/>
  <c r="V32" i="10"/>
  <c r="R32" i="10"/>
  <c r="N32" i="10"/>
  <c r="B32" i="10"/>
  <c r="U33" i="10"/>
  <c r="Q33" i="10"/>
  <c r="X32" i="10"/>
  <c r="T32" i="10"/>
  <c r="P32" i="10"/>
  <c r="C32" i="10"/>
  <c r="C33" i="10"/>
  <c r="D32" i="10"/>
  <c r="D33" i="10"/>
  <c r="E32" i="10"/>
  <c r="E33" i="10"/>
  <c r="F33" i="10"/>
  <c r="F32" i="10"/>
  <c r="G33" i="10"/>
  <c r="G32" i="10"/>
  <c r="H33" i="10"/>
  <c r="H32" i="10"/>
  <c r="I32" i="10"/>
  <c r="I33" i="10"/>
  <c r="J33" i="10"/>
  <c r="J32" i="10"/>
  <c r="K32" i="10"/>
  <c r="K33" i="10"/>
  <c r="L33" i="10"/>
  <c r="L32" i="10"/>
  <c r="M32" i="10"/>
  <c r="M33" i="10"/>
  <c r="A9" i="4"/>
  <c r="G8" i="4"/>
  <c r="F8" i="4"/>
  <c r="D8" i="4"/>
  <c r="C8" i="4"/>
  <c r="H8" i="4"/>
  <c r="B8" i="4"/>
  <c r="E8" i="4"/>
  <c r="A34" i="10"/>
  <c r="A8" i="8"/>
  <c r="K7" i="8"/>
  <c r="I7" i="8"/>
  <c r="G7" i="8"/>
  <c r="E7" i="8"/>
  <c r="C7" i="8"/>
  <c r="J7" i="8"/>
  <c r="H7" i="8"/>
  <c r="F7" i="8"/>
  <c r="D7" i="8"/>
  <c r="B7" i="8"/>
  <c r="C131" i="6" l="1"/>
  <c r="B131" i="6"/>
  <c r="A132" i="6"/>
  <c r="E131" i="6"/>
  <c r="D131" i="6"/>
  <c r="A26" i="6"/>
  <c r="D25" i="6"/>
  <c r="C25" i="6"/>
  <c r="B25" i="6"/>
  <c r="E25" i="6"/>
  <c r="X35" i="10"/>
  <c r="V35" i="10"/>
  <c r="T35" i="10"/>
  <c r="R35" i="10"/>
  <c r="P35" i="10"/>
  <c r="N35" i="10"/>
  <c r="B35" i="10"/>
  <c r="W34" i="10"/>
  <c r="U34" i="10"/>
  <c r="S34" i="10"/>
  <c r="Q34" i="10"/>
  <c r="O34" i="10"/>
  <c r="U35" i="10"/>
  <c r="Q35" i="10"/>
  <c r="X34" i="10"/>
  <c r="T34" i="10"/>
  <c r="P34" i="10"/>
  <c r="W35" i="10"/>
  <c r="S35" i="10"/>
  <c r="O35" i="10"/>
  <c r="V34" i="10"/>
  <c r="R34" i="10"/>
  <c r="N34" i="10"/>
  <c r="B34" i="10"/>
  <c r="C35" i="10"/>
  <c r="C34" i="10"/>
  <c r="D35" i="10"/>
  <c r="D34" i="10"/>
  <c r="E34" i="10"/>
  <c r="E35" i="10"/>
  <c r="F35" i="10"/>
  <c r="F34" i="10"/>
  <c r="G34" i="10"/>
  <c r="G35" i="10"/>
  <c r="H35" i="10"/>
  <c r="H34" i="10"/>
  <c r="I34" i="10"/>
  <c r="I35" i="10"/>
  <c r="J35" i="10"/>
  <c r="J34" i="10"/>
  <c r="K34" i="10"/>
  <c r="K35" i="10"/>
  <c r="L35" i="10"/>
  <c r="L34" i="10"/>
  <c r="M34" i="10"/>
  <c r="M35" i="10"/>
  <c r="G9" i="4"/>
  <c r="E9" i="4"/>
  <c r="C9" i="4"/>
  <c r="D9" i="4"/>
  <c r="F9" i="4"/>
  <c r="A10" i="4"/>
  <c r="H9" i="4"/>
  <c r="B9" i="4"/>
  <c r="A36" i="10"/>
  <c r="K8" i="8"/>
  <c r="I8" i="8"/>
  <c r="G8" i="8"/>
  <c r="E8" i="8"/>
  <c r="C8" i="8"/>
  <c r="A9" i="8"/>
  <c r="J8" i="8"/>
  <c r="H8" i="8"/>
  <c r="F8" i="8"/>
  <c r="D8" i="8"/>
  <c r="B8" i="8"/>
  <c r="A27" i="6" l="1"/>
  <c r="E26" i="6"/>
  <c r="C26" i="6"/>
  <c r="D26" i="6"/>
  <c r="B26" i="6"/>
  <c r="E132" i="6"/>
  <c r="A133" i="6"/>
  <c r="D132" i="6"/>
  <c r="B132" i="6"/>
  <c r="C132" i="6"/>
  <c r="A11" i="4"/>
  <c r="G10" i="4"/>
  <c r="F10" i="4"/>
  <c r="E10" i="4"/>
  <c r="D10" i="4"/>
  <c r="B10" i="4"/>
  <c r="C10" i="4"/>
  <c r="H10" i="4"/>
  <c r="X37" i="10"/>
  <c r="V37" i="10"/>
  <c r="T37" i="10"/>
  <c r="R37" i="10"/>
  <c r="P37" i="10"/>
  <c r="N37" i="10"/>
  <c r="B37" i="10"/>
  <c r="W36" i="10"/>
  <c r="U36" i="10"/>
  <c r="S36" i="10"/>
  <c r="Q36" i="10"/>
  <c r="O36" i="10"/>
  <c r="W37" i="10"/>
  <c r="S37" i="10"/>
  <c r="O37" i="10"/>
  <c r="V36" i="10"/>
  <c r="R36" i="10"/>
  <c r="N36" i="10"/>
  <c r="B36" i="10"/>
  <c r="U37" i="10"/>
  <c r="Q37" i="10"/>
  <c r="X36" i="10"/>
  <c r="T36" i="10"/>
  <c r="P36" i="10"/>
  <c r="C36" i="10"/>
  <c r="C37" i="10"/>
  <c r="D37" i="10"/>
  <c r="D36" i="10"/>
  <c r="E37" i="10"/>
  <c r="E36" i="10"/>
  <c r="F37" i="10"/>
  <c r="F36" i="10"/>
  <c r="G36" i="10"/>
  <c r="G37" i="10"/>
  <c r="H37" i="10"/>
  <c r="H36" i="10"/>
  <c r="I37" i="10"/>
  <c r="I36" i="10"/>
  <c r="J37" i="10"/>
  <c r="J36" i="10"/>
  <c r="K37" i="10"/>
  <c r="K36" i="10"/>
  <c r="L37" i="10"/>
  <c r="L36" i="10"/>
  <c r="M37" i="10"/>
  <c r="M36" i="10"/>
  <c r="A38" i="10"/>
  <c r="A10" i="8"/>
  <c r="J9" i="8"/>
  <c r="H9" i="8"/>
  <c r="F9" i="8"/>
  <c r="D9" i="8"/>
  <c r="I9" i="8"/>
  <c r="E9" i="8"/>
  <c r="B9" i="8"/>
  <c r="K9" i="8"/>
  <c r="G9" i="8"/>
  <c r="C9" i="8"/>
  <c r="C133" i="6" l="1"/>
  <c r="B133" i="6"/>
  <c r="E133" i="6"/>
  <c r="D133" i="6"/>
  <c r="A28" i="6"/>
  <c r="D27" i="6"/>
  <c r="C27" i="6"/>
  <c r="B27" i="6"/>
  <c r="E27" i="6"/>
  <c r="X39" i="10"/>
  <c r="V39" i="10"/>
  <c r="T39" i="10"/>
  <c r="R39" i="10"/>
  <c r="P39" i="10"/>
  <c r="N39" i="10"/>
  <c r="B39" i="10"/>
  <c r="W38" i="10"/>
  <c r="U38" i="10"/>
  <c r="S38" i="10"/>
  <c r="Q38" i="10"/>
  <c r="O38" i="10"/>
  <c r="U39" i="10"/>
  <c r="Q39" i="10"/>
  <c r="X38" i="10"/>
  <c r="T38" i="10"/>
  <c r="P38" i="10"/>
  <c r="W39" i="10"/>
  <c r="S39" i="10"/>
  <c r="O39" i="10"/>
  <c r="V38" i="10"/>
  <c r="R38" i="10"/>
  <c r="N38" i="10"/>
  <c r="B38" i="10"/>
  <c r="C38" i="10"/>
  <c r="C39" i="10"/>
  <c r="D39" i="10"/>
  <c r="D38" i="10"/>
  <c r="E38" i="10"/>
  <c r="E39" i="10"/>
  <c r="F38" i="10"/>
  <c r="F39" i="10"/>
  <c r="G38" i="10"/>
  <c r="G39" i="10"/>
  <c r="H38" i="10"/>
  <c r="H39" i="10"/>
  <c r="I38" i="10"/>
  <c r="I39" i="10"/>
  <c r="J38" i="10"/>
  <c r="J39" i="10"/>
  <c r="K38" i="10"/>
  <c r="K39" i="10"/>
  <c r="L38" i="10"/>
  <c r="L39" i="10"/>
  <c r="M38" i="10"/>
  <c r="M39" i="10"/>
  <c r="G11" i="4"/>
  <c r="B11" i="4"/>
  <c r="F11" i="4"/>
  <c r="D11" i="4"/>
  <c r="A12" i="4"/>
  <c r="C11" i="4"/>
  <c r="H11" i="4"/>
  <c r="E11" i="4"/>
  <c r="A40" i="10"/>
  <c r="K10" i="8"/>
  <c r="I10" i="8"/>
  <c r="G10" i="8"/>
  <c r="E10" i="8"/>
  <c r="C10" i="8"/>
  <c r="J10" i="8"/>
  <c r="F10" i="8"/>
  <c r="B10" i="8"/>
  <c r="A11" i="8"/>
  <c r="H10" i="8"/>
  <c r="D10" i="8"/>
  <c r="A29" i="6" l="1"/>
  <c r="E28" i="6"/>
  <c r="C28" i="6"/>
  <c r="D28" i="6"/>
  <c r="B28" i="6"/>
  <c r="X41" i="10"/>
  <c r="V41" i="10"/>
  <c r="T41" i="10"/>
  <c r="R41" i="10"/>
  <c r="P41" i="10"/>
  <c r="N41" i="10"/>
  <c r="B41" i="10"/>
  <c r="W40" i="10"/>
  <c r="U40" i="10"/>
  <c r="S40" i="10"/>
  <c r="Q40" i="10"/>
  <c r="O40" i="10"/>
  <c r="W41" i="10"/>
  <c r="S41" i="10"/>
  <c r="O41" i="10"/>
  <c r="V40" i="10"/>
  <c r="R40" i="10"/>
  <c r="N40" i="10"/>
  <c r="B40" i="10"/>
  <c r="U41" i="10"/>
  <c r="Q41" i="10"/>
  <c r="X40" i="10"/>
  <c r="T40" i="10"/>
  <c r="P40" i="10"/>
  <c r="C40" i="10"/>
  <c r="C41" i="10"/>
  <c r="D40" i="10"/>
  <c r="D41" i="10"/>
  <c r="E40" i="10"/>
  <c r="E41" i="10"/>
  <c r="F41" i="10"/>
  <c r="F40" i="10"/>
  <c r="G41" i="10"/>
  <c r="G40" i="10"/>
  <c r="H41" i="10"/>
  <c r="H40" i="10"/>
  <c r="I40" i="10"/>
  <c r="I41" i="10"/>
  <c r="J41" i="10"/>
  <c r="J40" i="10"/>
  <c r="K40" i="10"/>
  <c r="K41" i="10"/>
  <c r="L41" i="10"/>
  <c r="L40" i="10"/>
  <c r="M40" i="10"/>
  <c r="M41" i="10"/>
  <c r="G12" i="4"/>
  <c r="A13" i="4"/>
  <c r="F12" i="4"/>
  <c r="H12" i="4"/>
  <c r="E12" i="4"/>
  <c r="B12" i="4"/>
  <c r="C12" i="4"/>
  <c r="D12" i="4"/>
  <c r="A42" i="10"/>
  <c r="A12" i="8"/>
  <c r="J11" i="8"/>
  <c r="H11" i="8"/>
  <c r="F11" i="8"/>
  <c r="D11" i="8"/>
  <c r="B11" i="8"/>
  <c r="K11" i="8"/>
  <c r="G11" i="8"/>
  <c r="C11" i="8"/>
  <c r="I11" i="8"/>
  <c r="E11" i="8"/>
  <c r="A30" i="6" l="1"/>
  <c r="D29" i="6"/>
  <c r="C29" i="6"/>
  <c r="B29" i="6"/>
  <c r="E29" i="6"/>
  <c r="G13" i="4"/>
  <c r="E13" i="4"/>
  <c r="C13" i="4"/>
  <c r="D13" i="4"/>
  <c r="A14" i="4"/>
  <c r="H13" i="4"/>
  <c r="B13" i="4"/>
  <c r="F13" i="4"/>
  <c r="X43" i="10"/>
  <c r="V43" i="10"/>
  <c r="T43" i="10"/>
  <c r="R43" i="10"/>
  <c r="P43" i="10"/>
  <c r="N43" i="10"/>
  <c r="B43" i="10"/>
  <c r="W42" i="10"/>
  <c r="U42" i="10"/>
  <c r="S42" i="10"/>
  <c r="Q42" i="10"/>
  <c r="O42" i="10"/>
  <c r="U43" i="10"/>
  <c r="Q43" i="10"/>
  <c r="X42" i="10"/>
  <c r="T42" i="10"/>
  <c r="P42" i="10"/>
  <c r="W43" i="10"/>
  <c r="S43" i="10"/>
  <c r="O43" i="10"/>
  <c r="V42" i="10"/>
  <c r="R42" i="10"/>
  <c r="N42" i="10"/>
  <c r="B42" i="10"/>
  <c r="C43" i="10"/>
  <c r="C42" i="10"/>
  <c r="D43" i="10"/>
  <c r="D42" i="10"/>
  <c r="E42" i="10"/>
  <c r="E43" i="10"/>
  <c r="F43" i="10"/>
  <c r="F42" i="10"/>
  <c r="G42" i="10"/>
  <c r="G43" i="10"/>
  <c r="H43" i="10"/>
  <c r="H42" i="10"/>
  <c r="I42" i="10"/>
  <c r="I43" i="10"/>
  <c r="J43" i="10"/>
  <c r="J42" i="10"/>
  <c r="K42" i="10"/>
  <c r="K43" i="10"/>
  <c r="L43" i="10"/>
  <c r="L42" i="10"/>
  <c r="M42" i="10"/>
  <c r="M43" i="10"/>
  <c r="A44" i="10"/>
  <c r="K12" i="8"/>
  <c r="I12" i="8"/>
  <c r="G12" i="8"/>
  <c r="E12" i="8"/>
  <c r="C12" i="8"/>
  <c r="A13" i="8"/>
  <c r="H12" i="8"/>
  <c r="D12" i="8"/>
  <c r="J12" i="8"/>
  <c r="F12" i="8"/>
  <c r="B12" i="8"/>
  <c r="A31" i="6" l="1"/>
  <c r="E30" i="6"/>
  <c r="C30" i="6"/>
  <c r="D30" i="6"/>
  <c r="B30" i="6"/>
  <c r="X45" i="10"/>
  <c r="V45" i="10"/>
  <c r="T45" i="10"/>
  <c r="R45" i="10"/>
  <c r="P45" i="10"/>
  <c r="N45" i="10"/>
  <c r="B45" i="10"/>
  <c r="W44" i="10"/>
  <c r="U44" i="10"/>
  <c r="S44" i="10"/>
  <c r="Q44" i="10"/>
  <c r="O44" i="10"/>
  <c r="W45" i="10"/>
  <c r="S45" i="10"/>
  <c r="O45" i="10"/>
  <c r="V44" i="10"/>
  <c r="R44" i="10"/>
  <c r="N44" i="10"/>
  <c r="B44" i="10"/>
  <c r="U45" i="10"/>
  <c r="Q45" i="10"/>
  <c r="X44" i="10"/>
  <c r="T44" i="10"/>
  <c r="P44" i="10"/>
  <c r="C44" i="10"/>
  <c r="C45" i="10"/>
  <c r="D45" i="10"/>
  <c r="D44" i="10"/>
  <c r="E45" i="10"/>
  <c r="E44" i="10"/>
  <c r="F45" i="10"/>
  <c r="F44" i="10"/>
  <c r="G44" i="10"/>
  <c r="G45" i="10"/>
  <c r="H45" i="10"/>
  <c r="H44" i="10"/>
  <c r="I45" i="10"/>
  <c r="I44" i="10"/>
  <c r="J45" i="10"/>
  <c r="J44" i="10"/>
  <c r="K45" i="10"/>
  <c r="K44" i="10"/>
  <c r="L45" i="10"/>
  <c r="L44" i="10"/>
  <c r="M45" i="10"/>
  <c r="M44" i="10"/>
  <c r="G14" i="4"/>
  <c r="A15" i="4"/>
  <c r="B14" i="4"/>
  <c r="D14" i="4"/>
  <c r="H14" i="4"/>
  <c r="F14" i="4"/>
  <c r="E14" i="4"/>
  <c r="C14" i="4"/>
  <c r="A46" i="10"/>
  <c r="A14" i="8"/>
  <c r="J13" i="8"/>
  <c r="H13" i="8"/>
  <c r="F13" i="8"/>
  <c r="D13" i="8"/>
  <c r="B13" i="8"/>
  <c r="I13" i="8"/>
  <c r="E13" i="8"/>
  <c r="K13" i="8"/>
  <c r="G13" i="8"/>
  <c r="C13" i="8"/>
  <c r="A32" i="6" l="1"/>
  <c r="D31" i="6"/>
  <c r="C31" i="6"/>
  <c r="B31" i="6"/>
  <c r="E31" i="6"/>
  <c r="G15" i="4"/>
  <c r="H15" i="4"/>
  <c r="C15" i="4"/>
  <c r="F15" i="4"/>
  <c r="D15" i="4"/>
  <c r="E15" i="4"/>
  <c r="A16" i="4"/>
  <c r="B15" i="4"/>
  <c r="X47" i="10"/>
  <c r="V47" i="10"/>
  <c r="T47" i="10"/>
  <c r="R47" i="10"/>
  <c r="P47" i="10"/>
  <c r="N47" i="10"/>
  <c r="B47" i="10"/>
  <c r="W46" i="10"/>
  <c r="U46" i="10"/>
  <c r="S46" i="10"/>
  <c r="Q46" i="10"/>
  <c r="O46" i="10"/>
  <c r="U47" i="10"/>
  <c r="Q47" i="10"/>
  <c r="X46" i="10"/>
  <c r="T46" i="10"/>
  <c r="P46" i="10"/>
  <c r="W47" i="10"/>
  <c r="S47" i="10"/>
  <c r="O47" i="10"/>
  <c r="V46" i="10"/>
  <c r="R46" i="10"/>
  <c r="N46" i="10"/>
  <c r="B46" i="10"/>
  <c r="C46" i="10"/>
  <c r="C47" i="10"/>
  <c r="D47" i="10"/>
  <c r="D46" i="10"/>
  <c r="E46" i="10"/>
  <c r="E47" i="10"/>
  <c r="F46" i="10"/>
  <c r="F47" i="10"/>
  <c r="G46" i="10"/>
  <c r="G47" i="10"/>
  <c r="H46" i="10"/>
  <c r="H47" i="10"/>
  <c r="I46" i="10"/>
  <c r="I47" i="10"/>
  <c r="J46" i="10"/>
  <c r="J47" i="10"/>
  <c r="K46" i="10"/>
  <c r="K47" i="10"/>
  <c r="L46" i="10"/>
  <c r="L47" i="10"/>
  <c r="M46" i="10"/>
  <c r="M47" i="10"/>
  <c r="A48" i="10"/>
  <c r="A15" i="8"/>
  <c r="K14" i="8"/>
  <c r="I14" i="8"/>
  <c r="G14" i="8"/>
  <c r="E14" i="8"/>
  <c r="C14" i="8"/>
  <c r="J14" i="8"/>
  <c r="F14" i="8"/>
  <c r="B14" i="8"/>
  <c r="H14" i="8"/>
  <c r="D14" i="8"/>
  <c r="A33" i="6" l="1"/>
  <c r="E32" i="6"/>
  <c r="C32" i="6"/>
  <c r="B32" i="6"/>
  <c r="D32" i="6"/>
  <c r="X49" i="10"/>
  <c r="V49" i="10"/>
  <c r="T49" i="10"/>
  <c r="R49" i="10"/>
  <c r="P49" i="10"/>
  <c r="N49" i="10"/>
  <c r="B49" i="10"/>
  <c r="W48" i="10"/>
  <c r="U48" i="10"/>
  <c r="S48" i="10"/>
  <c r="Q48" i="10"/>
  <c r="O48" i="10"/>
  <c r="W49" i="10"/>
  <c r="S49" i="10"/>
  <c r="O49" i="10"/>
  <c r="V48" i="10"/>
  <c r="R48" i="10"/>
  <c r="N48" i="10"/>
  <c r="B48" i="10"/>
  <c r="U49" i="10"/>
  <c r="Q49" i="10"/>
  <c r="X48" i="10"/>
  <c r="T48" i="10"/>
  <c r="P48" i="10"/>
  <c r="C48" i="10"/>
  <c r="C49" i="10"/>
  <c r="D48" i="10"/>
  <c r="D49" i="10"/>
  <c r="E48" i="10"/>
  <c r="E49" i="10"/>
  <c r="F49" i="10"/>
  <c r="F48" i="10"/>
  <c r="G49" i="10"/>
  <c r="G48" i="10"/>
  <c r="H49" i="10"/>
  <c r="H48" i="10"/>
  <c r="I48" i="10"/>
  <c r="I49" i="10"/>
  <c r="J49" i="10"/>
  <c r="J48" i="10"/>
  <c r="K48" i="10"/>
  <c r="K49" i="10"/>
  <c r="L49" i="10"/>
  <c r="L48" i="10"/>
  <c r="M48" i="10"/>
  <c r="M49" i="10"/>
  <c r="G16" i="4"/>
  <c r="C16" i="4"/>
  <c r="B16" i="4"/>
  <c r="F16" i="4"/>
  <c r="A17" i="4"/>
  <c r="H16" i="4"/>
  <c r="D16" i="4"/>
  <c r="E16" i="4"/>
  <c r="A50" i="10"/>
  <c r="K15" i="8"/>
  <c r="I15" i="8"/>
  <c r="G15" i="8"/>
  <c r="E15" i="8"/>
  <c r="C15" i="8"/>
  <c r="A16" i="8"/>
  <c r="J15" i="8"/>
  <c r="H15" i="8"/>
  <c r="F15" i="8"/>
  <c r="D15" i="8"/>
  <c r="B15" i="8"/>
  <c r="A34" i="6" l="1"/>
  <c r="D33" i="6"/>
  <c r="C33" i="6"/>
  <c r="B33" i="6"/>
  <c r="E33" i="6"/>
  <c r="X51" i="10"/>
  <c r="V51" i="10"/>
  <c r="T51" i="10"/>
  <c r="R51" i="10"/>
  <c r="P51" i="10"/>
  <c r="N51" i="10"/>
  <c r="B51" i="10"/>
  <c r="W50" i="10"/>
  <c r="U50" i="10"/>
  <c r="S50" i="10"/>
  <c r="Q50" i="10"/>
  <c r="O50" i="10"/>
  <c r="U51" i="10"/>
  <c r="Q51" i="10"/>
  <c r="X50" i="10"/>
  <c r="T50" i="10"/>
  <c r="P50" i="10"/>
  <c r="W51" i="10"/>
  <c r="S51" i="10"/>
  <c r="O51" i="10"/>
  <c r="V50" i="10"/>
  <c r="R50" i="10"/>
  <c r="N50" i="10"/>
  <c r="B50" i="10"/>
  <c r="C51" i="10"/>
  <c r="C50" i="10"/>
  <c r="D51" i="10"/>
  <c r="D50" i="10"/>
  <c r="E50" i="10"/>
  <c r="E51" i="10"/>
  <c r="F51" i="10"/>
  <c r="F50" i="10"/>
  <c r="G50" i="10"/>
  <c r="G51" i="10"/>
  <c r="H51" i="10"/>
  <c r="H50" i="10"/>
  <c r="I50" i="10"/>
  <c r="I51" i="10"/>
  <c r="J51" i="10"/>
  <c r="J50" i="10"/>
  <c r="K50" i="10"/>
  <c r="K51" i="10"/>
  <c r="L51" i="10"/>
  <c r="L50" i="10"/>
  <c r="M50" i="10"/>
  <c r="M51" i="10"/>
  <c r="G17" i="4"/>
  <c r="E17" i="4"/>
  <c r="A18" i="4"/>
  <c r="D17" i="4"/>
  <c r="H17" i="4"/>
  <c r="C17" i="4"/>
  <c r="B17" i="4"/>
  <c r="F17" i="4"/>
  <c r="A52" i="10"/>
  <c r="A17" i="8"/>
  <c r="J16" i="8"/>
  <c r="H16" i="8"/>
  <c r="F16" i="8"/>
  <c r="D16" i="8"/>
  <c r="B16" i="8"/>
  <c r="K16" i="8"/>
  <c r="I16" i="8"/>
  <c r="G16" i="8"/>
  <c r="E16" i="8"/>
  <c r="C16" i="8"/>
  <c r="A35" i="6" l="1"/>
  <c r="E34" i="6"/>
  <c r="C34" i="6"/>
  <c r="D34" i="6"/>
  <c r="B34" i="6"/>
  <c r="X53" i="10"/>
  <c r="V53" i="10"/>
  <c r="T53" i="10"/>
  <c r="R53" i="10"/>
  <c r="P53" i="10"/>
  <c r="N53" i="10"/>
  <c r="B53" i="10"/>
  <c r="W52" i="10"/>
  <c r="U52" i="10"/>
  <c r="S52" i="10"/>
  <c r="Q52" i="10"/>
  <c r="O52" i="10"/>
  <c r="W53" i="10"/>
  <c r="S53" i="10"/>
  <c r="O53" i="10"/>
  <c r="V52" i="10"/>
  <c r="R52" i="10"/>
  <c r="N52" i="10"/>
  <c r="B52" i="10"/>
  <c r="U53" i="10"/>
  <c r="Q53" i="10"/>
  <c r="X52" i="10"/>
  <c r="T52" i="10"/>
  <c r="P52" i="10"/>
  <c r="C52" i="10"/>
  <c r="C53" i="10"/>
  <c r="D53" i="10"/>
  <c r="D52" i="10"/>
  <c r="E53" i="10"/>
  <c r="E52" i="10"/>
  <c r="F53" i="10"/>
  <c r="F52" i="10"/>
  <c r="G52" i="10"/>
  <c r="G53" i="10"/>
  <c r="H53" i="10"/>
  <c r="H52" i="10"/>
  <c r="I53" i="10"/>
  <c r="I52" i="10"/>
  <c r="J53" i="10"/>
  <c r="J52" i="10"/>
  <c r="K53" i="10"/>
  <c r="K52" i="10"/>
  <c r="L53" i="10"/>
  <c r="L52" i="10"/>
  <c r="M53" i="10"/>
  <c r="M52" i="10"/>
  <c r="G18" i="4"/>
  <c r="A19" i="4"/>
  <c r="D18" i="4"/>
  <c r="E18" i="4"/>
  <c r="H18" i="4"/>
  <c r="B18" i="4"/>
  <c r="F18" i="4"/>
  <c r="C18" i="4"/>
  <c r="A54" i="10"/>
  <c r="K17" i="8"/>
  <c r="I17" i="8"/>
  <c r="G17" i="8"/>
  <c r="E17" i="8"/>
  <c r="C17" i="8"/>
  <c r="A18" i="8"/>
  <c r="J17" i="8"/>
  <c r="H17" i="8"/>
  <c r="F17" i="8"/>
  <c r="D17" i="8"/>
  <c r="B17" i="8"/>
  <c r="A36" i="6" l="1"/>
  <c r="D35" i="6"/>
  <c r="C35" i="6"/>
  <c r="B35" i="6"/>
  <c r="E35" i="6"/>
  <c r="G19" i="4"/>
  <c r="E19" i="4"/>
  <c r="A20" i="4"/>
  <c r="B19" i="4"/>
  <c r="H19" i="4"/>
  <c r="C19" i="4"/>
  <c r="F19" i="4"/>
  <c r="D19" i="4"/>
  <c r="X55" i="10"/>
  <c r="V55" i="10"/>
  <c r="T55" i="10"/>
  <c r="R55" i="10"/>
  <c r="P55" i="10"/>
  <c r="N55" i="10"/>
  <c r="B55" i="10"/>
  <c r="W54" i="10"/>
  <c r="U54" i="10"/>
  <c r="S54" i="10"/>
  <c r="Q54" i="10"/>
  <c r="O54" i="10"/>
  <c r="U55" i="10"/>
  <c r="Q55" i="10"/>
  <c r="X54" i="10"/>
  <c r="T54" i="10"/>
  <c r="P54" i="10"/>
  <c r="W55" i="10"/>
  <c r="S55" i="10"/>
  <c r="O55" i="10"/>
  <c r="V54" i="10"/>
  <c r="R54" i="10"/>
  <c r="N54" i="10"/>
  <c r="B54" i="10"/>
  <c r="C54" i="10"/>
  <c r="C55" i="10"/>
  <c r="D55" i="10"/>
  <c r="D54" i="10"/>
  <c r="E54" i="10"/>
  <c r="E55" i="10"/>
  <c r="F54" i="10"/>
  <c r="F55" i="10"/>
  <c r="G54" i="10"/>
  <c r="G55" i="10"/>
  <c r="H54" i="10"/>
  <c r="H55" i="10"/>
  <c r="I54" i="10"/>
  <c r="I55" i="10"/>
  <c r="J54" i="10"/>
  <c r="J55" i="10"/>
  <c r="K54" i="10"/>
  <c r="K55" i="10"/>
  <c r="L54" i="10"/>
  <c r="L55" i="10"/>
  <c r="M54" i="10"/>
  <c r="M55" i="10"/>
  <c r="A56" i="10"/>
  <c r="A19" i="8"/>
  <c r="J18" i="8"/>
  <c r="H18" i="8"/>
  <c r="F18" i="8"/>
  <c r="D18" i="8"/>
  <c r="B18" i="8"/>
  <c r="K18" i="8"/>
  <c r="I18" i="8"/>
  <c r="G18" i="8"/>
  <c r="E18" i="8"/>
  <c r="C18" i="8"/>
  <c r="A37" i="6" l="1"/>
  <c r="E36" i="6"/>
  <c r="C36" i="6"/>
  <c r="B36" i="6"/>
  <c r="D36" i="6"/>
  <c r="W57" i="10"/>
  <c r="U57" i="10"/>
  <c r="S57" i="10"/>
  <c r="Q57" i="10"/>
  <c r="O57" i="10"/>
  <c r="X56" i="10"/>
  <c r="V56" i="10"/>
  <c r="T56" i="10"/>
  <c r="R56" i="10"/>
  <c r="P56" i="10"/>
  <c r="N56" i="10"/>
  <c r="X57" i="10"/>
  <c r="T57" i="10"/>
  <c r="P57" i="10"/>
  <c r="W56" i="10"/>
  <c r="S56" i="10"/>
  <c r="O56" i="10"/>
  <c r="V57" i="10"/>
  <c r="N57" i="10"/>
  <c r="U56" i="10"/>
  <c r="B56" i="10"/>
  <c r="R57" i="10"/>
  <c r="B57" i="10"/>
  <c r="Q56" i="10"/>
  <c r="C56" i="10"/>
  <c r="C57" i="10"/>
  <c r="D56" i="10"/>
  <c r="D57" i="10"/>
  <c r="E57" i="10"/>
  <c r="E56" i="10"/>
  <c r="F56" i="10"/>
  <c r="F57" i="10"/>
  <c r="G57" i="10"/>
  <c r="G56" i="10"/>
  <c r="H56" i="10"/>
  <c r="H57" i="10"/>
  <c r="I57" i="10"/>
  <c r="I56" i="10"/>
  <c r="J56" i="10"/>
  <c r="J57" i="10"/>
  <c r="K57" i="10"/>
  <c r="K56" i="10"/>
  <c r="L57" i="10"/>
  <c r="L56" i="10"/>
  <c r="M57" i="10"/>
  <c r="M56" i="10"/>
  <c r="G20" i="4"/>
  <c r="A21" i="4"/>
  <c r="H20" i="4"/>
  <c r="D20" i="4"/>
  <c r="E20" i="4"/>
  <c r="C20" i="4"/>
  <c r="B20" i="4"/>
  <c r="F20" i="4"/>
  <c r="A58" i="10"/>
  <c r="K19" i="8"/>
  <c r="I19" i="8"/>
  <c r="G19" i="8"/>
  <c r="E19" i="8"/>
  <c r="C19" i="8"/>
  <c r="A20" i="8"/>
  <c r="J19" i="8"/>
  <c r="H19" i="8"/>
  <c r="F19" i="8"/>
  <c r="D19" i="8"/>
  <c r="B19" i="8"/>
  <c r="A38" i="6" l="1"/>
  <c r="D37" i="6"/>
  <c r="C37" i="6"/>
  <c r="B37" i="6"/>
  <c r="E37" i="6"/>
  <c r="G21" i="4"/>
  <c r="H21" i="4"/>
  <c r="C21" i="4"/>
  <c r="B21" i="4"/>
  <c r="F21" i="4"/>
  <c r="E21" i="4"/>
  <c r="A22" i="4"/>
  <c r="D21" i="4"/>
  <c r="W59" i="10"/>
  <c r="U59" i="10"/>
  <c r="S59" i="10"/>
  <c r="Q59" i="10"/>
  <c r="O59" i="10"/>
  <c r="X58" i="10"/>
  <c r="V58" i="10"/>
  <c r="T58" i="10"/>
  <c r="R58" i="10"/>
  <c r="P58" i="10"/>
  <c r="N58" i="10"/>
  <c r="B58" i="10"/>
  <c r="V59" i="10"/>
  <c r="R59" i="10"/>
  <c r="N59" i="10"/>
  <c r="B59" i="10"/>
  <c r="U58" i="10"/>
  <c r="Q58" i="10"/>
  <c r="X59" i="10"/>
  <c r="P59" i="10"/>
  <c r="W58" i="10"/>
  <c r="O58" i="10"/>
  <c r="T59" i="10"/>
  <c r="S58" i="10"/>
  <c r="C59" i="10"/>
  <c r="C58" i="10"/>
  <c r="D58" i="10"/>
  <c r="D59" i="10"/>
  <c r="E58" i="10"/>
  <c r="E59" i="10"/>
  <c r="F58" i="10"/>
  <c r="F59" i="10"/>
  <c r="G59" i="10"/>
  <c r="G58" i="10"/>
  <c r="H58" i="10"/>
  <c r="H59" i="10"/>
  <c r="I59" i="10"/>
  <c r="I58" i="10"/>
  <c r="J59" i="10"/>
  <c r="J58" i="10"/>
  <c r="K59" i="10"/>
  <c r="K58" i="10"/>
  <c r="L58" i="10"/>
  <c r="L59" i="10"/>
  <c r="M59" i="10"/>
  <c r="M58" i="10"/>
  <c r="A60" i="10"/>
  <c r="A21" i="8"/>
  <c r="J20" i="8"/>
  <c r="H20" i="8"/>
  <c r="F20" i="8"/>
  <c r="D20" i="8"/>
  <c r="B20" i="8"/>
  <c r="K20" i="8"/>
  <c r="I20" i="8"/>
  <c r="G20" i="8"/>
  <c r="E20" i="8"/>
  <c r="C20" i="8"/>
  <c r="A39" i="6" l="1"/>
  <c r="E38" i="6"/>
  <c r="C38" i="6"/>
  <c r="B38" i="6"/>
  <c r="D38" i="6"/>
  <c r="W61" i="10"/>
  <c r="U61" i="10"/>
  <c r="S61" i="10"/>
  <c r="Q61" i="10"/>
  <c r="O61" i="10"/>
  <c r="X60" i="10"/>
  <c r="V60" i="10"/>
  <c r="T60" i="10"/>
  <c r="R60" i="10"/>
  <c r="P60" i="10"/>
  <c r="N60" i="10"/>
  <c r="B60" i="10"/>
  <c r="X61" i="10"/>
  <c r="T61" i="10"/>
  <c r="P61" i="10"/>
  <c r="W60" i="10"/>
  <c r="S60" i="10"/>
  <c r="O60" i="10"/>
  <c r="R61" i="10"/>
  <c r="B61" i="10"/>
  <c r="Q60" i="10"/>
  <c r="V61" i="10"/>
  <c r="N61" i="10"/>
  <c r="U60" i="10"/>
  <c r="C61" i="10"/>
  <c r="C60" i="10"/>
  <c r="D61" i="10"/>
  <c r="D60" i="10"/>
  <c r="E61" i="10"/>
  <c r="E60" i="10"/>
  <c r="F60" i="10"/>
  <c r="F61" i="10"/>
  <c r="G60" i="10"/>
  <c r="G61" i="10"/>
  <c r="H60" i="10"/>
  <c r="H61" i="10"/>
  <c r="I60" i="10"/>
  <c r="I61" i="10"/>
  <c r="J60" i="10"/>
  <c r="J61" i="10"/>
  <c r="K60" i="10"/>
  <c r="K61" i="10"/>
  <c r="L60" i="10"/>
  <c r="L61" i="10"/>
  <c r="M61" i="10"/>
  <c r="M60" i="10"/>
  <c r="G22" i="4"/>
  <c r="A23" i="4"/>
  <c r="D22" i="4"/>
  <c r="E22" i="4"/>
  <c r="H22" i="4"/>
  <c r="B22" i="4"/>
  <c r="F22" i="4"/>
  <c r="C22" i="4"/>
  <c r="A62" i="10"/>
  <c r="K21" i="8"/>
  <c r="I21" i="8"/>
  <c r="G21" i="8"/>
  <c r="E21" i="8"/>
  <c r="C21" i="8"/>
  <c r="A22" i="8"/>
  <c r="J21" i="8"/>
  <c r="H21" i="8"/>
  <c r="F21" i="8"/>
  <c r="D21" i="8"/>
  <c r="B21" i="8"/>
  <c r="A40" i="6" l="1"/>
  <c r="D39" i="6"/>
  <c r="C39" i="6"/>
  <c r="B39" i="6"/>
  <c r="E39" i="6"/>
  <c r="G23" i="4"/>
  <c r="H23" i="4"/>
  <c r="C23" i="4"/>
  <c r="F23" i="4"/>
  <c r="D23" i="4"/>
  <c r="E23" i="4"/>
  <c r="A24" i="4"/>
  <c r="B23" i="4"/>
  <c r="W63" i="10"/>
  <c r="U63" i="10"/>
  <c r="S63" i="10"/>
  <c r="Q63" i="10"/>
  <c r="O63" i="10"/>
  <c r="X62" i="10"/>
  <c r="V62" i="10"/>
  <c r="T62" i="10"/>
  <c r="R62" i="10"/>
  <c r="P62" i="10"/>
  <c r="N62" i="10"/>
  <c r="B62" i="10"/>
  <c r="V63" i="10"/>
  <c r="R63" i="10"/>
  <c r="N63" i="10"/>
  <c r="B63" i="10"/>
  <c r="U62" i="10"/>
  <c r="Q62" i="10"/>
  <c r="T63" i="10"/>
  <c r="S62" i="10"/>
  <c r="X63" i="10"/>
  <c r="P63" i="10"/>
  <c r="W62" i="10"/>
  <c r="O62" i="10"/>
  <c r="C63" i="10"/>
  <c r="C62" i="10"/>
  <c r="D62" i="10"/>
  <c r="D63" i="10"/>
  <c r="E63" i="10"/>
  <c r="E62" i="10"/>
  <c r="F62" i="10"/>
  <c r="F63" i="10"/>
  <c r="G63" i="10"/>
  <c r="G62" i="10"/>
  <c r="H62" i="10"/>
  <c r="H63" i="10"/>
  <c r="I63" i="10"/>
  <c r="I62" i="10"/>
  <c r="J62" i="10"/>
  <c r="J63" i="10"/>
  <c r="K63" i="10"/>
  <c r="K62" i="10"/>
  <c r="L62" i="10"/>
  <c r="L63" i="10"/>
  <c r="M62" i="10"/>
  <c r="M63" i="10"/>
  <c r="A64" i="10"/>
  <c r="A23" i="8"/>
  <c r="J22" i="8"/>
  <c r="H22" i="8"/>
  <c r="F22" i="8"/>
  <c r="D22" i="8"/>
  <c r="B22" i="8"/>
  <c r="K22" i="8"/>
  <c r="I22" i="8"/>
  <c r="G22" i="8"/>
  <c r="E22" i="8"/>
  <c r="C22" i="8"/>
  <c r="A41" i="6" l="1"/>
  <c r="E40" i="6"/>
  <c r="C40" i="6"/>
  <c r="B40" i="6"/>
  <c r="D40" i="6"/>
  <c r="W65" i="10"/>
  <c r="U65" i="10"/>
  <c r="S65" i="10"/>
  <c r="Q65" i="10"/>
  <c r="O65" i="10"/>
  <c r="X64" i="10"/>
  <c r="V64" i="10"/>
  <c r="T64" i="10"/>
  <c r="R64" i="10"/>
  <c r="P64" i="10"/>
  <c r="N64" i="10"/>
  <c r="B64" i="10"/>
  <c r="X65" i="10"/>
  <c r="T65" i="10"/>
  <c r="P65" i="10"/>
  <c r="W64" i="10"/>
  <c r="S64" i="10"/>
  <c r="O64" i="10"/>
  <c r="V65" i="10"/>
  <c r="N65" i="10"/>
  <c r="U64" i="10"/>
  <c r="R65" i="10"/>
  <c r="B65" i="10"/>
  <c r="Q64" i="10"/>
  <c r="C64" i="10"/>
  <c r="C65" i="10"/>
  <c r="D64" i="10"/>
  <c r="D65" i="10"/>
  <c r="E65" i="10"/>
  <c r="E64" i="10"/>
  <c r="F65" i="10"/>
  <c r="F64" i="10"/>
  <c r="G65" i="10"/>
  <c r="G64" i="10"/>
  <c r="H64" i="10"/>
  <c r="H65" i="10"/>
  <c r="I64" i="10"/>
  <c r="I65" i="10"/>
  <c r="J64" i="10"/>
  <c r="J65" i="10"/>
  <c r="K65" i="10"/>
  <c r="K64" i="10"/>
  <c r="L65" i="10"/>
  <c r="L64" i="10"/>
  <c r="M65" i="10"/>
  <c r="M64" i="10"/>
  <c r="G24" i="4"/>
  <c r="C24" i="4"/>
  <c r="B24" i="4"/>
  <c r="F24" i="4"/>
  <c r="A25" i="4"/>
  <c r="H24" i="4"/>
  <c r="D24" i="4"/>
  <c r="E24" i="4"/>
  <c r="A66" i="10"/>
  <c r="A24" i="8"/>
  <c r="J23" i="8"/>
  <c r="H23" i="8"/>
  <c r="K23" i="8"/>
  <c r="G23" i="8"/>
  <c r="E23" i="8"/>
  <c r="C23" i="8"/>
  <c r="I23" i="8"/>
  <c r="F23" i="8"/>
  <c r="D23" i="8"/>
  <c r="B23" i="8"/>
  <c r="A42" i="6" l="1"/>
  <c r="D41" i="6"/>
  <c r="C41" i="6"/>
  <c r="B41" i="6"/>
  <c r="E41" i="6"/>
  <c r="W67" i="10"/>
  <c r="U67" i="10"/>
  <c r="S67" i="10"/>
  <c r="Q67" i="10"/>
  <c r="O67" i="10"/>
  <c r="X66" i="10"/>
  <c r="V66" i="10"/>
  <c r="T66" i="10"/>
  <c r="R66" i="10"/>
  <c r="P66" i="10"/>
  <c r="N66" i="10"/>
  <c r="B66" i="10"/>
  <c r="V67" i="10"/>
  <c r="R67" i="10"/>
  <c r="N67" i="10"/>
  <c r="B67" i="10"/>
  <c r="U66" i="10"/>
  <c r="Q66" i="10"/>
  <c r="X67" i="10"/>
  <c r="P67" i="10"/>
  <c r="W66" i="10"/>
  <c r="O66" i="10"/>
  <c r="T67" i="10"/>
  <c r="S66" i="10"/>
  <c r="C67" i="10"/>
  <c r="C66" i="10"/>
  <c r="D66" i="10"/>
  <c r="D67" i="10"/>
  <c r="E66" i="10"/>
  <c r="E67" i="10"/>
  <c r="F66" i="10"/>
  <c r="F67" i="10"/>
  <c r="G67" i="10"/>
  <c r="G66" i="10"/>
  <c r="H67" i="10"/>
  <c r="H66" i="10"/>
  <c r="I67" i="10"/>
  <c r="I66" i="10"/>
  <c r="J67" i="10"/>
  <c r="J66" i="10"/>
  <c r="K67" i="10"/>
  <c r="K66" i="10"/>
  <c r="L66" i="10"/>
  <c r="L67" i="10"/>
  <c r="M67" i="10"/>
  <c r="M66" i="10"/>
  <c r="G25" i="4"/>
  <c r="H25" i="4"/>
  <c r="C25" i="4"/>
  <c r="B25" i="4"/>
  <c r="F25" i="4"/>
  <c r="E25" i="4"/>
  <c r="A26" i="4"/>
  <c r="D25" i="4"/>
  <c r="A68" i="10"/>
  <c r="K24" i="8"/>
  <c r="I24" i="8"/>
  <c r="G24" i="8"/>
  <c r="E24" i="8"/>
  <c r="C24" i="8"/>
  <c r="A25" i="8"/>
  <c r="H24" i="8"/>
  <c r="D24" i="8"/>
  <c r="J24" i="8"/>
  <c r="F24" i="8"/>
  <c r="B24" i="8"/>
  <c r="A43" i="6" l="1"/>
  <c r="E42" i="6"/>
  <c r="C42" i="6"/>
  <c r="B42" i="6"/>
  <c r="D42" i="6"/>
  <c r="W69" i="10"/>
  <c r="U69" i="10"/>
  <c r="S69" i="10"/>
  <c r="Q69" i="10"/>
  <c r="O69" i="10"/>
  <c r="X68" i="10"/>
  <c r="V68" i="10"/>
  <c r="T68" i="10"/>
  <c r="R68" i="10"/>
  <c r="P68" i="10"/>
  <c r="N68" i="10"/>
  <c r="B68" i="10"/>
  <c r="X69" i="10"/>
  <c r="T69" i="10"/>
  <c r="P69" i="10"/>
  <c r="W68" i="10"/>
  <c r="S68" i="10"/>
  <c r="O68" i="10"/>
  <c r="R69" i="10"/>
  <c r="B69" i="10"/>
  <c r="Q68" i="10"/>
  <c r="V69" i="10"/>
  <c r="N69" i="10"/>
  <c r="U68" i="10"/>
  <c r="C69" i="10"/>
  <c r="C68" i="10"/>
  <c r="D69" i="10"/>
  <c r="D68" i="10"/>
  <c r="E69" i="10"/>
  <c r="E68" i="10"/>
  <c r="F69" i="10"/>
  <c r="F68" i="10"/>
  <c r="G68" i="10"/>
  <c r="G69" i="10"/>
  <c r="H68" i="10"/>
  <c r="H69" i="10"/>
  <c r="I69" i="10"/>
  <c r="I68" i="10"/>
  <c r="J68" i="10"/>
  <c r="J69" i="10"/>
  <c r="K68" i="10"/>
  <c r="K69" i="10"/>
  <c r="L68" i="10"/>
  <c r="L69" i="10"/>
  <c r="M69" i="10"/>
  <c r="M68" i="10"/>
  <c r="G26" i="4"/>
  <c r="A27" i="4"/>
  <c r="D26" i="4"/>
  <c r="E26" i="4"/>
  <c r="H26" i="4"/>
  <c r="B26" i="4"/>
  <c r="F26" i="4"/>
  <c r="C26" i="4"/>
  <c r="A70" i="10"/>
  <c r="A26" i="8"/>
  <c r="J25" i="8"/>
  <c r="H25" i="8"/>
  <c r="F25" i="8"/>
  <c r="D25" i="8"/>
  <c r="B25" i="8"/>
  <c r="K25" i="8"/>
  <c r="I25" i="8"/>
  <c r="E25" i="8"/>
  <c r="G25" i="8"/>
  <c r="C25" i="8"/>
  <c r="A44" i="6" l="1"/>
  <c r="D43" i="6"/>
  <c r="C43" i="6"/>
  <c r="B43" i="6"/>
  <c r="E43" i="6"/>
  <c r="G27" i="4"/>
  <c r="E27" i="4"/>
  <c r="A28" i="4"/>
  <c r="B27" i="4"/>
  <c r="H27" i="4"/>
  <c r="C27" i="4"/>
  <c r="F27" i="4"/>
  <c r="D27" i="4"/>
  <c r="W71" i="10"/>
  <c r="U71" i="10"/>
  <c r="S71" i="10"/>
  <c r="Q71" i="10"/>
  <c r="O71" i="10"/>
  <c r="X70" i="10"/>
  <c r="V70" i="10"/>
  <c r="T70" i="10"/>
  <c r="R70" i="10"/>
  <c r="P70" i="10"/>
  <c r="N70" i="10"/>
  <c r="B70" i="10"/>
  <c r="V71" i="10"/>
  <c r="R71" i="10"/>
  <c r="N71" i="10"/>
  <c r="B71" i="10"/>
  <c r="U70" i="10"/>
  <c r="Q70" i="10"/>
  <c r="T71" i="10"/>
  <c r="S70" i="10"/>
  <c r="X71" i="10"/>
  <c r="P71" i="10"/>
  <c r="W70" i="10"/>
  <c r="O70" i="10"/>
  <c r="C71" i="10"/>
  <c r="C70" i="10"/>
  <c r="D70" i="10"/>
  <c r="D71" i="10"/>
  <c r="E71" i="10"/>
  <c r="E70" i="10"/>
  <c r="F70" i="10"/>
  <c r="F71" i="10"/>
  <c r="G71" i="10"/>
  <c r="G70" i="10"/>
  <c r="H71" i="10"/>
  <c r="H70" i="10"/>
  <c r="I71" i="10"/>
  <c r="I70" i="10"/>
  <c r="J70" i="10"/>
  <c r="J71" i="10"/>
  <c r="K71" i="10"/>
  <c r="K70" i="10"/>
  <c r="L70" i="10"/>
  <c r="L71" i="10"/>
  <c r="M70" i="10"/>
  <c r="M71" i="10"/>
  <c r="A72" i="10"/>
  <c r="K26" i="8"/>
  <c r="I26" i="8"/>
  <c r="G26" i="8"/>
  <c r="E26" i="8"/>
  <c r="C26" i="8"/>
  <c r="A27" i="8"/>
  <c r="J26" i="8"/>
  <c r="H26" i="8"/>
  <c r="F26" i="8"/>
  <c r="D26" i="8"/>
  <c r="B26" i="8"/>
  <c r="A45" i="6" l="1"/>
  <c r="E44" i="6"/>
  <c r="C44" i="6"/>
  <c r="B44" i="6"/>
  <c r="D44" i="6"/>
  <c r="W73" i="10"/>
  <c r="U73" i="10"/>
  <c r="S73" i="10"/>
  <c r="Q73" i="10"/>
  <c r="O73" i="10"/>
  <c r="X72" i="10"/>
  <c r="V72" i="10"/>
  <c r="T72" i="10"/>
  <c r="R72" i="10"/>
  <c r="P72" i="10"/>
  <c r="N72" i="10"/>
  <c r="B72" i="10"/>
  <c r="X73" i="10"/>
  <c r="T73" i="10"/>
  <c r="P73" i="10"/>
  <c r="W72" i="10"/>
  <c r="S72" i="10"/>
  <c r="O72" i="10"/>
  <c r="V73" i="10"/>
  <c r="N73" i="10"/>
  <c r="U72" i="10"/>
  <c r="R73" i="10"/>
  <c r="B73" i="10"/>
  <c r="Q72" i="10"/>
  <c r="C72" i="10"/>
  <c r="C73" i="10"/>
  <c r="D72" i="10"/>
  <c r="D73" i="10"/>
  <c r="E73" i="10"/>
  <c r="E72" i="10"/>
  <c r="F72" i="10"/>
  <c r="F73" i="10"/>
  <c r="G73" i="10"/>
  <c r="G72" i="10"/>
  <c r="H72" i="10"/>
  <c r="H73" i="10"/>
  <c r="I73" i="10"/>
  <c r="I72" i="10"/>
  <c r="J72" i="10"/>
  <c r="J73" i="10"/>
  <c r="K73" i="10"/>
  <c r="K72" i="10"/>
  <c r="L73" i="10"/>
  <c r="L72" i="10"/>
  <c r="M73" i="10"/>
  <c r="M72" i="10"/>
  <c r="G28" i="4"/>
  <c r="A29" i="4"/>
  <c r="H28" i="4"/>
  <c r="D28" i="4"/>
  <c r="E28" i="4"/>
  <c r="C28" i="4"/>
  <c r="B28" i="4"/>
  <c r="F28" i="4"/>
  <c r="A74" i="10"/>
  <c r="A28" i="8"/>
  <c r="J27" i="8"/>
  <c r="H27" i="8"/>
  <c r="F27" i="8"/>
  <c r="D27" i="8"/>
  <c r="B27" i="8"/>
  <c r="K27" i="8"/>
  <c r="I27" i="8"/>
  <c r="G27" i="8"/>
  <c r="E27" i="8"/>
  <c r="C27" i="8"/>
  <c r="A46" i="6" l="1"/>
  <c r="D45" i="6"/>
  <c r="C45" i="6"/>
  <c r="B45" i="6"/>
  <c r="E45" i="6"/>
  <c r="G29" i="4"/>
  <c r="H29" i="4"/>
  <c r="C29" i="4"/>
  <c r="B29" i="4"/>
  <c r="F29" i="4"/>
  <c r="E29" i="4"/>
  <c r="A30" i="4"/>
  <c r="D29" i="4"/>
  <c r="W75" i="10"/>
  <c r="U75" i="10"/>
  <c r="S75" i="10"/>
  <c r="Q75" i="10"/>
  <c r="O75" i="10"/>
  <c r="X74" i="10"/>
  <c r="V74" i="10"/>
  <c r="T74" i="10"/>
  <c r="R74" i="10"/>
  <c r="P74" i="10"/>
  <c r="N74" i="10"/>
  <c r="B74" i="10"/>
  <c r="V75" i="10"/>
  <c r="R75" i="10"/>
  <c r="N75" i="10"/>
  <c r="B75" i="10"/>
  <c r="U74" i="10"/>
  <c r="Q74" i="10"/>
  <c r="X75" i="10"/>
  <c r="P75" i="10"/>
  <c r="W74" i="10"/>
  <c r="O74" i="10"/>
  <c r="T75" i="10"/>
  <c r="S74" i="10"/>
  <c r="C75" i="10"/>
  <c r="C74" i="10"/>
  <c r="D74" i="10"/>
  <c r="D75" i="10"/>
  <c r="E74" i="10"/>
  <c r="E75" i="10"/>
  <c r="F74" i="10"/>
  <c r="F75" i="10"/>
  <c r="G75" i="10"/>
  <c r="G74" i="10"/>
  <c r="H74" i="10"/>
  <c r="H75" i="10"/>
  <c r="I75" i="10"/>
  <c r="I74" i="10"/>
  <c r="J75" i="10"/>
  <c r="J74" i="10"/>
  <c r="K75" i="10"/>
  <c r="K74" i="10"/>
  <c r="L74" i="10"/>
  <c r="L75" i="10"/>
  <c r="M75" i="10"/>
  <c r="M74" i="10"/>
  <c r="A76" i="10"/>
  <c r="K28" i="8"/>
  <c r="I28" i="8"/>
  <c r="G28" i="8"/>
  <c r="E28" i="8"/>
  <c r="C28" i="8"/>
  <c r="A29" i="8"/>
  <c r="J28" i="8"/>
  <c r="H28" i="8"/>
  <c r="F28" i="8"/>
  <c r="D28" i="8"/>
  <c r="B28" i="8"/>
  <c r="A47" i="6" l="1"/>
  <c r="E46" i="6"/>
  <c r="C46" i="6"/>
  <c r="B46" i="6"/>
  <c r="D46" i="6"/>
  <c r="W77" i="10"/>
  <c r="U77" i="10"/>
  <c r="S77" i="10"/>
  <c r="Q77" i="10"/>
  <c r="O77" i="10"/>
  <c r="X76" i="10"/>
  <c r="V76" i="10"/>
  <c r="T76" i="10"/>
  <c r="R76" i="10"/>
  <c r="P76" i="10"/>
  <c r="N76" i="10"/>
  <c r="B76" i="10"/>
  <c r="X77" i="10"/>
  <c r="T77" i="10"/>
  <c r="P77" i="10"/>
  <c r="W76" i="10"/>
  <c r="S76" i="10"/>
  <c r="O76" i="10"/>
  <c r="R77" i="10"/>
  <c r="B77" i="10"/>
  <c r="Q76" i="10"/>
  <c r="V77" i="10"/>
  <c r="N77" i="10"/>
  <c r="U76" i="10"/>
  <c r="C77" i="10"/>
  <c r="C76" i="10"/>
  <c r="D77" i="10"/>
  <c r="D76" i="10"/>
  <c r="E77" i="10"/>
  <c r="E76" i="10"/>
  <c r="F76" i="10"/>
  <c r="F77" i="10"/>
  <c r="G76" i="10"/>
  <c r="G77" i="10"/>
  <c r="H76" i="10"/>
  <c r="H77" i="10"/>
  <c r="I76" i="10"/>
  <c r="I77" i="10"/>
  <c r="J76" i="10"/>
  <c r="J77" i="10"/>
  <c r="K76" i="10"/>
  <c r="K77" i="10"/>
  <c r="L76" i="10"/>
  <c r="L77" i="10"/>
  <c r="M77" i="10"/>
  <c r="M76" i="10"/>
  <c r="G30" i="4"/>
  <c r="B30" i="4"/>
  <c r="F30" i="4"/>
  <c r="C30" i="4"/>
  <c r="A31" i="4"/>
  <c r="D30" i="4"/>
  <c r="E30" i="4"/>
  <c r="H30" i="4"/>
  <c r="A78" i="10"/>
  <c r="A30" i="8"/>
  <c r="J29" i="8"/>
  <c r="H29" i="8"/>
  <c r="F29" i="8"/>
  <c r="D29" i="8"/>
  <c r="B29" i="8"/>
  <c r="K29" i="8"/>
  <c r="I29" i="8"/>
  <c r="G29" i="8"/>
  <c r="E29" i="8"/>
  <c r="C29" i="8"/>
  <c r="A48" i="6" l="1"/>
  <c r="D47" i="6"/>
  <c r="C47" i="6"/>
  <c r="B47" i="6"/>
  <c r="E47" i="6"/>
  <c r="W79" i="10"/>
  <c r="U79" i="10"/>
  <c r="S79" i="10"/>
  <c r="Q79" i="10"/>
  <c r="O79" i="10"/>
  <c r="X78" i="10"/>
  <c r="V78" i="10"/>
  <c r="T78" i="10"/>
  <c r="R78" i="10"/>
  <c r="P78" i="10"/>
  <c r="N78" i="10"/>
  <c r="X79" i="10"/>
  <c r="T79" i="10"/>
  <c r="P79" i="10"/>
  <c r="W78" i="10"/>
  <c r="S78" i="10"/>
  <c r="O78" i="10"/>
  <c r="B78" i="10"/>
  <c r="R79" i="10"/>
  <c r="B79" i="10"/>
  <c r="Q78" i="10"/>
  <c r="V79" i="10"/>
  <c r="N79" i="10"/>
  <c r="U78" i="10"/>
  <c r="C79" i="10"/>
  <c r="C78" i="10"/>
  <c r="D78" i="10"/>
  <c r="D79" i="10"/>
  <c r="E79" i="10"/>
  <c r="E78" i="10"/>
  <c r="F78" i="10"/>
  <c r="F79" i="10"/>
  <c r="G79" i="10"/>
  <c r="G78" i="10"/>
  <c r="H79" i="10"/>
  <c r="H78" i="10"/>
  <c r="I78" i="10"/>
  <c r="I79" i="10"/>
  <c r="J78" i="10"/>
  <c r="J79" i="10"/>
  <c r="K78" i="10"/>
  <c r="K79" i="10"/>
  <c r="L79" i="10"/>
  <c r="L78" i="10"/>
  <c r="M79" i="10"/>
  <c r="M78" i="10"/>
  <c r="G31" i="4"/>
  <c r="H31" i="4"/>
  <c r="C31" i="4"/>
  <c r="F31" i="4"/>
  <c r="D31" i="4"/>
  <c r="E31" i="4"/>
  <c r="A32" i="4"/>
  <c r="B31" i="4"/>
  <c r="A80" i="10"/>
  <c r="K30" i="8"/>
  <c r="I30" i="8"/>
  <c r="G30" i="8"/>
  <c r="E30" i="8"/>
  <c r="C30" i="8"/>
  <c r="A31" i="8"/>
  <c r="J30" i="8"/>
  <c r="H30" i="8"/>
  <c r="F30" i="8"/>
  <c r="D30" i="8"/>
  <c r="B30" i="8"/>
  <c r="A49" i="6" l="1"/>
  <c r="E48" i="6"/>
  <c r="C48" i="6"/>
  <c r="B48" i="6"/>
  <c r="D48" i="6"/>
  <c r="W81" i="10"/>
  <c r="U81" i="10"/>
  <c r="S81" i="10"/>
  <c r="Q81" i="10"/>
  <c r="O81" i="10"/>
  <c r="X80" i="10"/>
  <c r="V80" i="10"/>
  <c r="T80" i="10"/>
  <c r="R80" i="10"/>
  <c r="P80" i="10"/>
  <c r="N80" i="10"/>
  <c r="B80" i="10"/>
  <c r="V81" i="10"/>
  <c r="R81" i="10"/>
  <c r="N81" i="10"/>
  <c r="B81" i="10"/>
  <c r="U80" i="10"/>
  <c r="Q80" i="10"/>
  <c r="T81" i="10"/>
  <c r="S80" i="10"/>
  <c r="X81" i="10"/>
  <c r="O80" i="10"/>
  <c r="P81" i="10"/>
  <c r="W80" i="10"/>
  <c r="C80" i="10"/>
  <c r="C81" i="10"/>
  <c r="D80" i="10"/>
  <c r="D81" i="10"/>
  <c r="E81" i="10"/>
  <c r="E80" i="10"/>
  <c r="F80" i="10"/>
  <c r="F81" i="10"/>
  <c r="G81" i="10"/>
  <c r="G80" i="10"/>
  <c r="H81" i="10"/>
  <c r="H80" i="10"/>
  <c r="I81" i="10"/>
  <c r="I80" i="10"/>
  <c r="J80" i="10"/>
  <c r="J81" i="10"/>
  <c r="K81" i="10"/>
  <c r="K80" i="10"/>
  <c r="L80" i="10"/>
  <c r="L81" i="10"/>
  <c r="M81" i="10"/>
  <c r="M80" i="10"/>
  <c r="G32" i="4"/>
  <c r="C32" i="4"/>
  <c r="B32" i="4"/>
  <c r="F32" i="4"/>
  <c r="A33" i="4"/>
  <c r="H32" i="4"/>
  <c r="D32" i="4"/>
  <c r="E32" i="4"/>
  <c r="A82" i="10"/>
  <c r="A32" i="8"/>
  <c r="J31" i="8"/>
  <c r="H31" i="8"/>
  <c r="F31" i="8"/>
  <c r="D31" i="8"/>
  <c r="B31" i="8"/>
  <c r="K31" i="8"/>
  <c r="I31" i="8"/>
  <c r="G31" i="8"/>
  <c r="E31" i="8"/>
  <c r="C31" i="8"/>
  <c r="A50" i="6" l="1"/>
  <c r="D49" i="6"/>
  <c r="C49" i="6"/>
  <c r="B49" i="6"/>
  <c r="E49" i="6"/>
  <c r="W83" i="10"/>
  <c r="U83" i="10"/>
  <c r="S83" i="10"/>
  <c r="Q83" i="10"/>
  <c r="O83" i="10"/>
  <c r="X82" i="10"/>
  <c r="V82" i="10"/>
  <c r="T82" i="10"/>
  <c r="R82" i="10"/>
  <c r="P82" i="10"/>
  <c r="N82" i="10"/>
  <c r="B82" i="10"/>
  <c r="X83" i="10"/>
  <c r="T83" i="10"/>
  <c r="P83" i="10"/>
  <c r="W82" i="10"/>
  <c r="S82" i="10"/>
  <c r="O82" i="10"/>
  <c r="V83" i="10"/>
  <c r="N83" i="10"/>
  <c r="U82" i="10"/>
  <c r="Q82" i="10"/>
  <c r="R83" i="10"/>
  <c r="B83" i="10"/>
  <c r="C83" i="10"/>
  <c r="C82" i="10"/>
  <c r="D83" i="10"/>
  <c r="D82" i="10"/>
  <c r="E83" i="10"/>
  <c r="E82" i="10"/>
  <c r="F82" i="10"/>
  <c r="F83" i="10"/>
  <c r="G82" i="10"/>
  <c r="G83" i="10"/>
  <c r="H82" i="10"/>
  <c r="H83" i="10"/>
  <c r="I82" i="10"/>
  <c r="I83" i="10"/>
  <c r="J82" i="10"/>
  <c r="J83" i="10"/>
  <c r="K83" i="10"/>
  <c r="K82" i="10"/>
  <c r="L82" i="10"/>
  <c r="L83" i="10"/>
  <c r="M83" i="10"/>
  <c r="M82" i="10"/>
  <c r="G33" i="4"/>
  <c r="H33" i="4"/>
  <c r="C33" i="4"/>
  <c r="B33" i="4"/>
  <c r="F33" i="4"/>
  <c r="E33" i="4"/>
  <c r="A34" i="4"/>
  <c r="D33" i="4"/>
  <c r="A84" i="10"/>
  <c r="K32" i="8"/>
  <c r="I32" i="8"/>
  <c r="G32" i="8"/>
  <c r="E32" i="8"/>
  <c r="C32" i="8"/>
  <c r="A33" i="8"/>
  <c r="J32" i="8"/>
  <c r="H32" i="8"/>
  <c r="F32" i="8"/>
  <c r="D32" i="8"/>
  <c r="B32" i="8"/>
  <c r="A51" i="6" l="1"/>
  <c r="E50" i="6"/>
  <c r="C50" i="6"/>
  <c r="B50" i="6"/>
  <c r="D50" i="6"/>
  <c r="W85" i="10"/>
  <c r="U85" i="10"/>
  <c r="S85" i="10"/>
  <c r="Q85" i="10"/>
  <c r="O85" i="10"/>
  <c r="X84" i="10"/>
  <c r="V84" i="10"/>
  <c r="T84" i="10"/>
  <c r="R84" i="10"/>
  <c r="P84" i="10"/>
  <c r="N84" i="10"/>
  <c r="B84" i="10"/>
  <c r="V85" i="10"/>
  <c r="R85" i="10"/>
  <c r="N85" i="10"/>
  <c r="B85" i="10"/>
  <c r="U84" i="10"/>
  <c r="Q84" i="10"/>
  <c r="X85" i="10"/>
  <c r="P85" i="10"/>
  <c r="W84" i="10"/>
  <c r="O84" i="10"/>
  <c r="S84" i="10"/>
  <c r="T85" i="10"/>
  <c r="C85" i="10"/>
  <c r="C84" i="10"/>
  <c r="D84" i="10"/>
  <c r="D85" i="10"/>
  <c r="E84" i="10"/>
  <c r="E85" i="10"/>
  <c r="F84" i="10"/>
  <c r="F85" i="10"/>
  <c r="G85" i="10"/>
  <c r="G84" i="10"/>
  <c r="H85" i="10"/>
  <c r="H84" i="10"/>
  <c r="I85" i="10"/>
  <c r="I84" i="10"/>
  <c r="J84" i="10"/>
  <c r="J85" i="10"/>
  <c r="K85" i="10"/>
  <c r="K84" i="10"/>
  <c r="L84" i="10"/>
  <c r="L85" i="10"/>
  <c r="M84" i="10"/>
  <c r="M85" i="10"/>
  <c r="G34" i="4"/>
  <c r="A35" i="4"/>
  <c r="D34" i="4"/>
  <c r="E34" i="4"/>
  <c r="H34" i="4"/>
  <c r="B34" i="4"/>
  <c r="F34" i="4"/>
  <c r="C34" i="4"/>
  <c r="A86" i="10"/>
  <c r="A34" i="8"/>
  <c r="J33" i="8"/>
  <c r="H33" i="8"/>
  <c r="F33" i="8"/>
  <c r="D33" i="8"/>
  <c r="B33" i="8"/>
  <c r="K33" i="8"/>
  <c r="I33" i="8"/>
  <c r="G33" i="8"/>
  <c r="E33" i="8"/>
  <c r="C33" i="8"/>
  <c r="A52" i="6" l="1"/>
  <c r="D51" i="6"/>
  <c r="C51" i="6"/>
  <c r="B51" i="6"/>
  <c r="E51" i="6"/>
  <c r="G35" i="4"/>
  <c r="C35" i="4"/>
  <c r="H35" i="4"/>
  <c r="D35" i="4"/>
  <c r="A36" i="4"/>
  <c r="E35" i="4"/>
  <c r="B35" i="4"/>
  <c r="F35" i="4"/>
  <c r="W87" i="10"/>
  <c r="U87" i="10"/>
  <c r="S87" i="10"/>
  <c r="Q87" i="10"/>
  <c r="O87" i="10"/>
  <c r="X86" i="10"/>
  <c r="V86" i="10"/>
  <c r="T86" i="10"/>
  <c r="R86" i="10"/>
  <c r="P86" i="10"/>
  <c r="N86" i="10"/>
  <c r="B86" i="10"/>
  <c r="X87" i="10"/>
  <c r="T87" i="10"/>
  <c r="P87" i="10"/>
  <c r="W86" i="10"/>
  <c r="S86" i="10"/>
  <c r="O86" i="10"/>
  <c r="R87" i="10"/>
  <c r="B87" i="10"/>
  <c r="Q86" i="10"/>
  <c r="N87" i="10"/>
  <c r="U86" i="10"/>
  <c r="V87" i="10"/>
  <c r="C87" i="10"/>
  <c r="C86" i="10"/>
  <c r="D86" i="10"/>
  <c r="D87" i="10"/>
  <c r="E87" i="10"/>
  <c r="E86" i="10"/>
  <c r="F87" i="10"/>
  <c r="F86" i="10"/>
  <c r="G87" i="10"/>
  <c r="G86" i="10"/>
  <c r="H86" i="10"/>
  <c r="H87" i="10"/>
  <c r="I87" i="10"/>
  <c r="I86" i="10"/>
  <c r="J87" i="10"/>
  <c r="J86" i="10"/>
  <c r="K86" i="10"/>
  <c r="K87" i="10"/>
  <c r="L87" i="10"/>
  <c r="L86" i="10"/>
  <c r="M87" i="10"/>
  <c r="M86" i="10"/>
  <c r="A88" i="10"/>
  <c r="K34" i="8"/>
  <c r="I34" i="8"/>
  <c r="G34" i="8"/>
  <c r="E34" i="8"/>
  <c r="C34" i="8"/>
  <c r="A35" i="8"/>
  <c r="J34" i="8"/>
  <c r="H34" i="8"/>
  <c r="F34" i="8"/>
  <c r="D34" i="8"/>
  <c r="B34" i="8"/>
  <c r="A53" i="6" l="1"/>
  <c r="E52" i="6"/>
  <c r="C52" i="6"/>
  <c r="B52" i="6"/>
  <c r="D52" i="6"/>
  <c r="X89" i="10"/>
  <c r="V89" i="10"/>
  <c r="T89" i="10"/>
  <c r="R89" i="10"/>
  <c r="P89" i="10"/>
  <c r="N89" i="10"/>
  <c r="U89" i="10"/>
  <c r="Q89" i="10"/>
  <c r="X88" i="10"/>
  <c r="V88" i="10"/>
  <c r="T88" i="10"/>
  <c r="R88" i="10"/>
  <c r="P88" i="10"/>
  <c r="N88" i="10"/>
  <c r="B88" i="10"/>
  <c r="W89" i="10"/>
  <c r="O89" i="10"/>
  <c r="B89" i="10"/>
  <c r="U88" i="10"/>
  <c r="Q88" i="10"/>
  <c r="S88" i="10"/>
  <c r="S89" i="10"/>
  <c r="W88" i="10"/>
  <c r="O88" i="10"/>
  <c r="C89" i="10"/>
  <c r="C88" i="10"/>
  <c r="D88" i="10"/>
  <c r="D89" i="10"/>
  <c r="E89" i="10"/>
  <c r="E88" i="10"/>
  <c r="F88" i="10"/>
  <c r="F89" i="10"/>
  <c r="G89" i="10"/>
  <c r="G88" i="10"/>
  <c r="H88" i="10"/>
  <c r="H89" i="10"/>
  <c r="I89" i="10"/>
  <c r="I88" i="10"/>
  <c r="J88" i="10"/>
  <c r="J89" i="10"/>
  <c r="K89" i="10"/>
  <c r="K88" i="10"/>
  <c r="L88" i="10"/>
  <c r="L89" i="10"/>
  <c r="M89" i="10"/>
  <c r="M88" i="10"/>
  <c r="G36" i="4"/>
  <c r="A37" i="4"/>
  <c r="C36" i="4"/>
  <c r="B36" i="4"/>
  <c r="F36" i="4"/>
  <c r="H36" i="4"/>
  <c r="E36" i="4"/>
  <c r="D36" i="4"/>
  <c r="A36" i="8"/>
  <c r="J35" i="8"/>
  <c r="H35" i="8"/>
  <c r="F35" i="8"/>
  <c r="D35" i="8"/>
  <c r="B35" i="8"/>
  <c r="K35" i="8"/>
  <c r="I35" i="8"/>
  <c r="G35" i="8"/>
  <c r="E35" i="8"/>
  <c r="C35" i="8"/>
  <c r="A54" i="6" l="1"/>
  <c r="D53" i="6"/>
  <c r="C53" i="6"/>
  <c r="B53" i="6"/>
  <c r="E53" i="6"/>
  <c r="G37" i="4"/>
  <c r="A38" i="4"/>
  <c r="B37" i="4"/>
  <c r="C37" i="4"/>
  <c r="H37" i="4"/>
  <c r="F37" i="4"/>
  <c r="D37" i="4"/>
  <c r="E37" i="4"/>
  <c r="K36" i="8"/>
  <c r="I36" i="8"/>
  <c r="G36" i="8"/>
  <c r="E36" i="8"/>
  <c r="C36" i="8"/>
  <c r="A37" i="8"/>
  <c r="J36" i="8"/>
  <c r="H36" i="8"/>
  <c r="F36" i="8"/>
  <c r="D36" i="8"/>
  <c r="B36" i="8"/>
  <c r="A55" i="6" l="1"/>
  <c r="E54" i="6"/>
  <c r="C54" i="6"/>
  <c r="B54" i="6"/>
  <c r="D54" i="6"/>
  <c r="G38" i="4"/>
  <c r="A39" i="4"/>
  <c r="B38" i="4"/>
  <c r="F38" i="4"/>
  <c r="C38" i="4"/>
  <c r="E38" i="4"/>
  <c r="D38" i="4"/>
  <c r="H38" i="4"/>
  <c r="A38" i="8"/>
  <c r="J37" i="8"/>
  <c r="H37" i="8"/>
  <c r="F37" i="8"/>
  <c r="D37" i="8"/>
  <c r="B37" i="8"/>
  <c r="K37" i="8"/>
  <c r="I37" i="8"/>
  <c r="G37" i="8"/>
  <c r="E37" i="8"/>
  <c r="C37" i="8"/>
  <c r="A56" i="6" l="1"/>
  <c r="D55" i="6"/>
  <c r="C55" i="6"/>
  <c r="B55" i="6"/>
  <c r="E55" i="6"/>
  <c r="G39" i="4"/>
  <c r="A40" i="4"/>
  <c r="D39" i="4"/>
  <c r="C39" i="4"/>
  <c r="H39" i="4"/>
  <c r="B39" i="4"/>
  <c r="F39" i="4"/>
  <c r="E39" i="4"/>
  <c r="K38" i="8"/>
  <c r="I38" i="8"/>
  <c r="G38" i="8"/>
  <c r="E38" i="8"/>
  <c r="C38" i="8"/>
  <c r="J38" i="8"/>
  <c r="H38" i="8"/>
  <c r="F38" i="8"/>
  <c r="D38" i="8"/>
  <c r="B38" i="8"/>
  <c r="A57" i="6" l="1"/>
  <c r="E56" i="6"/>
  <c r="C56" i="6"/>
  <c r="B56" i="6"/>
  <c r="D56" i="6"/>
  <c r="G40" i="4"/>
  <c r="A41" i="4"/>
  <c r="C40" i="4"/>
  <c r="D40" i="4"/>
  <c r="E40" i="4"/>
  <c r="H40" i="4"/>
  <c r="B40" i="4"/>
  <c r="F40" i="4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6" i="1"/>
  <c r="B15" i="1"/>
  <c r="B14" i="1"/>
  <c r="B13" i="1"/>
  <c r="B17" i="1" s="1"/>
  <c r="B12" i="1"/>
  <c r="B11" i="1"/>
  <c r="B10" i="1"/>
  <c r="B9" i="1"/>
  <c r="B8" i="1"/>
  <c r="B7" i="1"/>
  <c r="B6" i="1"/>
  <c r="B5" i="1"/>
  <c r="B4" i="1"/>
  <c r="B3" i="1"/>
  <c r="B2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58" i="6" l="1"/>
  <c r="D57" i="6"/>
  <c r="C57" i="6"/>
  <c r="B57" i="6"/>
  <c r="E57" i="6"/>
  <c r="G41" i="4"/>
  <c r="B41" i="4"/>
  <c r="F41" i="4"/>
  <c r="E41" i="4"/>
  <c r="A42" i="4"/>
  <c r="D41" i="4"/>
  <c r="C41" i="4"/>
  <c r="H41" i="4"/>
  <c r="A59" i="6" l="1"/>
  <c r="E58" i="6"/>
  <c r="C58" i="6"/>
  <c r="B58" i="6"/>
  <c r="D58" i="6"/>
  <c r="G42" i="4"/>
  <c r="B42" i="4"/>
  <c r="F42" i="4"/>
  <c r="H42" i="4"/>
  <c r="E42" i="4"/>
  <c r="D42" i="4"/>
  <c r="C42" i="4"/>
  <c r="A60" i="6" l="1"/>
  <c r="D59" i="6"/>
  <c r="C59" i="6"/>
  <c r="B59" i="6"/>
  <c r="E59" i="6"/>
  <c r="A61" i="6" l="1"/>
  <c r="E60" i="6"/>
  <c r="C60" i="6"/>
  <c r="B60" i="6"/>
  <c r="D60" i="6"/>
  <c r="A62" i="6" l="1"/>
  <c r="D61" i="6"/>
  <c r="C61" i="6"/>
  <c r="B61" i="6"/>
  <c r="E61" i="6"/>
  <c r="A63" i="6" l="1"/>
  <c r="E62" i="6"/>
  <c r="C62" i="6"/>
  <c r="B62" i="6"/>
  <c r="D62" i="6"/>
  <c r="A64" i="6" l="1"/>
  <c r="D63" i="6"/>
  <c r="C63" i="6"/>
  <c r="B63" i="6"/>
  <c r="E63" i="6"/>
  <c r="A65" i="6" l="1"/>
  <c r="E64" i="6"/>
  <c r="C64" i="6"/>
  <c r="B64" i="6"/>
  <c r="D64" i="6"/>
  <c r="A66" i="6" l="1"/>
  <c r="D65" i="6"/>
  <c r="C65" i="6"/>
  <c r="B65" i="6"/>
  <c r="E65" i="6"/>
  <c r="A67" i="6" l="1"/>
  <c r="E66" i="6"/>
  <c r="C66" i="6"/>
  <c r="B66" i="6"/>
  <c r="D66" i="6"/>
  <c r="A68" i="6" l="1"/>
  <c r="D67" i="6"/>
  <c r="C67" i="6"/>
  <c r="B67" i="6"/>
  <c r="E67" i="6"/>
  <c r="A69" i="6" l="1"/>
  <c r="E68" i="6"/>
  <c r="C68" i="6"/>
  <c r="B68" i="6"/>
  <c r="D68" i="6"/>
  <c r="A70" i="6" l="1"/>
  <c r="D69" i="6"/>
  <c r="C69" i="6"/>
  <c r="B69" i="6"/>
  <c r="E69" i="6"/>
  <c r="A71" i="6" l="1"/>
  <c r="E70" i="6"/>
  <c r="C70" i="6"/>
  <c r="B70" i="6"/>
  <c r="D70" i="6"/>
  <c r="D71" i="6" l="1"/>
  <c r="A72" i="6"/>
  <c r="C71" i="6"/>
  <c r="B71" i="6"/>
  <c r="E71" i="6"/>
  <c r="E72" i="6" l="1"/>
  <c r="C72" i="6"/>
  <c r="B72" i="6"/>
  <c r="D72" i="6"/>
  <c r="A73" i="6"/>
  <c r="A74" i="6" l="1"/>
  <c r="D73" i="6"/>
  <c r="C73" i="6"/>
  <c r="B73" i="6"/>
  <c r="E73" i="6"/>
  <c r="A75" i="6" l="1"/>
  <c r="E74" i="6"/>
  <c r="C74" i="6"/>
  <c r="B74" i="6"/>
  <c r="D74" i="6"/>
  <c r="A76" i="6" l="1"/>
  <c r="D75" i="6"/>
  <c r="C75" i="6"/>
  <c r="B75" i="6"/>
  <c r="E75" i="6"/>
  <c r="E76" i="6" l="1"/>
  <c r="C76" i="6"/>
  <c r="B76" i="6"/>
  <c r="D76" i="6"/>
  <c r="A77" i="6"/>
  <c r="A78" i="6" l="1"/>
  <c r="D77" i="6"/>
  <c r="C77" i="6"/>
  <c r="B77" i="6"/>
  <c r="E77" i="6"/>
  <c r="A79" i="6" l="1"/>
  <c r="E78" i="6"/>
  <c r="C78" i="6"/>
  <c r="B78" i="6"/>
  <c r="D78" i="6"/>
  <c r="A80" i="6" l="1"/>
  <c r="D79" i="6"/>
  <c r="C79" i="6"/>
  <c r="B79" i="6"/>
  <c r="E79" i="6"/>
  <c r="A81" i="6" l="1"/>
  <c r="E80" i="6"/>
  <c r="C80" i="6"/>
  <c r="B80" i="6"/>
  <c r="D80" i="6"/>
  <c r="A82" i="6" l="1"/>
  <c r="D81" i="6"/>
  <c r="C81" i="6"/>
  <c r="B81" i="6"/>
  <c r="E81" i="6"/>
  <c r="A83" i="6" l="1"/>
  <c r="E82" i="6"/>
  <c r="C82" i="6"/>
  <c r="B82" i="6"/>
  <c r="D82" i="6"/>
  <c r="A84" i="6" l="1"/>
  <c r="D83" i="6"/>
  <c r="C83" i="6"/>
  <c r="B83" i="6"/>
  <c r="E83" i="6"/>
  <c r="A85" i="6" l="1"/>
  <c r="E84" i="6"/>
  <c r="C84" i="6"/>
  <c r="B84" i="6"/>
  <c r="D84" i="6"/>
  <c r="A86" i="6" l="1"/>
  <c r="D85" i="6"/>
  <c r="C85" i="6"/>
  <c r="B85" i="6"/>
  <c r="E85" i="6"/>
  <c r="A87" i="6" l="1"/>
  <c r="E86" i="6"/>
  <c r="C86" i="6"/>
  <c r="B86" i="6"/>
  <c r="D86" i="6"/>
  <c r="A88" i="6" l="1"/>
  <c r="D87" i="6"/>
  <c r="C87" i="6"/>
  <c r="B87" i="6"/>
  <c r="E87" i="6"/>
  <c r="A89" i="6" l="1"/>
  <c r="E88" i="6"/>
  <c r="C88" i="6"/>
  <c r="B88" i="6"/>
  <c r="D88" i="6"/>
  <c r="A90" i="6" l="1"/>
  <c r="D89" i="6"/>
  <c r="C89" i="6"/>
  <c r="B89" i="6"/>
  <c r="E89" i="6"/>
  <c r="A91" i="6" l="1"/>
  <c r="E90" i="6"/>
  <c r="C90" i="6"/>
  <c r="B90" i="6"/>
  <c r="D90" i="6"/>
  <c r="A92" i="6" l="1"/>
  <c r="D91" i="6"/>
  <c r="C91" i="6"/>
  <c r="B91" i="6"/>
  <c r="E91" i="6"/>
  <c r="A93" i="6" l="1"/>
  <c r="E92" i="6"/>
  <c r="C92" i="6"/>
  <c r="B92" i="6"/>
  <c r="D92" i="6"/>
  <c r="A94" i="6" l="1"/>
  <c r="D93" i="6"/>
  <c r="C93" i="6"/>
  <c r="B93" i="6"/>
  <c r="E93" i="6"/>
  <c r="A95" i="6" l="1"/>
  <c r="E94" i="6"/>
  <c r="C94" i="6"/>
  <c r="B94" i="6"/>
  <c r="D94" i="6"/>
  <c r="A96" i="6" l="1"/>
  <c r="D95" i="6"/>
  <c r="C95" i="6"/>
  <c r="B95" i="6"/>
  <c r="E95" i="6"/>
  <c r="A97" i="6" l="1"/>
  <c r="E96" i="6"/>
  <c r="C96" i="6"/>
  <c r="B96" i="6"/>
  <c r="D96" i="6"/>
  <c r="A98" i="6" l="1"/>
  <c r="D97" i="6"/>
  <c r="C97" i="6"/>
  <c r="B97" i="6"/>
  <c r="E97" i="6"/>
  <c r="A99" i="6" l="1"/>
  <c r="E98" i="6"/>
  <c r="C98" i="6"/>
  <c r="B98" i="6"/>
  <c r="D98" i="6"/>
  <c r="A100" i="6" l="1"/>
  <c r="D99" i="6"/>
  <c r="C99" i="6"/>
  <c r="B99" i="6"/>
  <c r="E99" i="6"/>
  <c r="A101" i="6" l="1"/>
  <c r="E100" i="6"/>
  <c r="C100" i="6"/>
  <c r="B100" i="6"/>
  <c r="D100" i="6"/>
  <c r="A102" i="6" l="1"/>
  <c r="D101" i="6"/>
  <c r="C101" i="6"/>
  <c r="B101" i="6"/>
  <c r="E101" i="6"/>
  <c r="E102" i="6" l="1"/>
  <c r="C102" i="6"/>
  <c r="B102" i="6"/>
  <c r="A103" i="6"/>
  <c r="D102" i="6"/>
  <c r="D103" i="6" l="1"/>
  <c r="C103" i="6"/>
  <c r="B103" i="6"/>
  <c r="A104" i="6"/>
  <c r="E103" i="6"/>
  <c r="E104" i="6" l="1"/>
  <c r="C104" i="6"/>
  <c r="B104" i="6"/>
  <c r="A105" i="6"/>
  <c r="D104" i="6"/>
  <c r="D105" i="6" l="1"/>
  <c r="C105" i="6"/>
  <c r="B105" i="6"/>
  <c r="A106" i="6"/>
  <c r="E105" i="6"/>
  <c r="A107" i="6" l="1"/>
  <c r="E106" i="6"/>
  <c r="C106" i="6"/>
  <c r="B106" i="6"/>
  <c r="D106" i="6"/>
  <c r="D107" i="6" l="1"/>
  <c r="C107" i="6"/>
  <c r="B107" i="6"/>
  <c r="E107" i="6"/>
</calcChain>
</file>

<file path=xl/sharedStrings.xml><?xml version="1.0" encoding="utf-8"?>
<sst xmlns="http://schemas.openxmlformats.org/spreadsheetml/2006/main" count="120" uniqueCount="70">
  <si>
    <t>z</t>
  </si>
  <si>
    <t>Area Between Mean and z</t>
  </si>
  <si>
    <t>n</t>
  </si>
  <si>
    <t># or more events</t>
  </si>
  <si>
    <t>one tail</t>
  </si>
  <si>
    <t>two tail</t>
  </si>
  <si>
    <t>t</t>
  </si>
  <si>
    <t>df</t>
  </si>
  <si>
    <t>t (one tail)</t>
  </si>
  <si>
    <t>t (two tail)</t>
  </si>
  <si>
    <r>
      <t>df</t>
    </r>
    <r>
      <rPr>
        <i/>
        <vertAlign val="subscript"/>
        <sz val="11"/>
        <color theme="1"/>
        <rFont val="Calibri"/>
        <family val="2"/>
        <scheme val="minor"/>
      </rPr>
      <t>b</t>
    </r>
  </si>
  <si>
    <r>
      <t>df</t>
    </r>
    <r>
      <rPr>
        <i/>
        <vertAlign val="subscript"/>
        <sz val="11"/>
        <color theme="1"/>
        <rFont val="Calibri"/>
        <family val="2"/>
        <scheme val="minor"/>
      </rPr>
      <t>w</t>
    </r>
  </si>
  <si>
    <t>a</t>
  </si>
  <si>
    <t>F</t>
  </si>
  <si>
    <t>r</t>
  </si>
  <si>
    <r>
      <t>χ</t>
    </r>
    <r>
      <rPr>
        <b/>
        <vertAlign val="superscript"/>
        <sz val="11"/>
        <color theme="1"/>
        <rFont val="Times New Roman"/>
        <family val="1"/>
      </rPr>
      <t>2</t>
    </r>
  </si>
  <si>
    <r>
      <t>χ</t>
    </r>
    <r>
      <rPr>
        <vertAlign val="superscript"/>
        <sz val="11"/>
        <color theme="1"/>
        <rFont val="Times New Roman"/>
        <family val="1"/>
      </rPr>
      <t>2</t>
    </r>
  </si>
  <si>
    <r>
      <t xml:space="preserve">Convert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to F</t>
    </r>
  </si>
  <si>
    <r>
      <t xml:space="preserve">Convert F to </t>
    </r>
    <r>
      <rPr>
        <sz val="11"/>
        <color theme="1"/>
        <rFont val="Symbol"/>
        <family val="1"/>
        <charset val="2"/>
      </rPr>
      <t>a</t>
    </r>
  </si>
  <si>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 xml:space="preserve"> (one tail)</t>
    </r>
  </si>
  <si>
    <r>
      <rPr>
        <b/>
        <sz val="11"/>
        <color theme="1"/>
        <rFont val="Symbol"/>
        <family val="1"/>
        <charset val="2"/>
      </rPr>
      <t xml:space="preserve">a </t>
    </r>
    <r>
      <rPr>
        <b/>
        <sz val="11"/>
        <color theme="1"/>
        <rFont val="Calibri"/>
        <family val="2"/>
        <scheme val="minor"/>
      </rPr>
      <t>(two tail)</t>
    </r>
  </si>
  <si>
    <t>P</t>
  </si>
  <si>
    <t>k</t>
  </si>
  <si>
    <t>Pr(k)</t>
  </si>
  <si>
    <t>Pr(X&gt;=k)</t>
  </si>
  <si>
    <t>m</t>
  </si>
  <si>
    <t>s</t>
  </si>
  <si>
    <t>area btw mean and z</t>
  </si>
  <si>
    <r>
      <t xml:space="preserve">Convert t to </t>
    </r>
    <r>
      <rPr>
        <b/>
        <sz val="11"/>
        <color theme="1"/>
        <rFont val="Symbol"/>
        <family val="1"/>
        <charset val="2"/>
      </rPr>
      <t>a</t>
    </r>
  </si>
  <si>
    <r>
      <t xml:space="preserve">Convert 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 xml:space="preserve"> to t:</t>
    </r>
  </si>
  <si>
    <r>
      <rPr>
        <b/>
        <sz val="11"/>
        <color theme="1"/>
        <rFont val="Symbol"/>
        <family val="1"/>
        <charset val="2"/>
      </rPr>
      <t>C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Calculator</t>
    </r>
  </si>
  <si>
    <t>F Calculator</t>
  </si>
  <si>
    <t>t-distribution calculator</t>
  </si>
  <si>
    <t>z- distribution calculator</t>
  </si>
  <si>
    <t>binomial distribution calculator</t>
  </si>
  <si>
    <t>Normal approximation to the binomial</t>
  </si>
  <si>
    <r>
      <t>t</t>
    </r>
    <r>
      <rPr>
        <vertAlign val="subscript"/>
        <sz val="11"/>
        <color theme="1"/>
        <rFont val="Calibri"/>
        <family val="2"/>
        <scheme val="minor"/>
      </rPr>
      <t>crit</t>
    </r>
  </si>
  <si>
    <t>power</t>
  </si>
  <si>
    <t>area</t>
  </si>
  <si>
    <t>Correlation hypothesis test calculator</t>
  </si>
  <si>
    <t xml:space="preserve">df 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</si>
  <si>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crit</t>
    </r>
    <r>
      <rPr>
        <b/>
        <sz val="11"/>
        <color theme="1"/>
        <rFont val="Calibri"/>
        <family val="2"/>
        <scheme val="minor"/>
      </rPr>
      <t xml:space="preserve"> (one tail)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</si>
  <si>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crit</t>
    </r>
    <r>
      <rPr>
        <b/>
        <sz val="11"/>
        <color theme="1"/>
        <rFont val="Calibri"/>
        <family val="2"/>
        <scheme val="minor"/>
      </rPr>
      <t xml:space="preserve"> (two tail)</t>
    </r>
  </si>
  <si>
    <r>
      <t xml:space="preserve">r to </t>
    </r>
    <r>
      <rPr>
        <b/>
        <sz val="11"/>
        <color theme="1"/>
        <rFont val="Symbol"/>
        <family val="1"/>
        <charset val="2"/>
      </rPr>
      <t>a</t>
    </r>
  </si>
  <si>
    <r>
      <rPr>
        <b/>
        <sz val="11"/>
        <color theme="1"/>
        <rFont val="Syn"/>
      </rPr>
      <t>a</t>
    </r>
    <r>
      <rPr>
        <b/>
        <sz val="11"/>
        <color theme="1"/>
        <rFont val="Calibri"/>
        <family val="2"/>
        <scheme val="minor"/>
      </rPr>
      <t xml:space="preserve"> to r</t>
    </r>
    <r>
      <rPr>
        <b/>
        <vertAlign val="subscript"/>
        <sz val="11"/>
        <color theme="1"/>
        <rFont val="Calibri"/>
        <family val="2"/>
        <scheme val="minor"/>
      </rPr>
      <t>crit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</si>
  <si>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and 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to z</t>
    </r>
  </si>
  <si>
    <r>
      <t>df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\df</t>
    </r>
    <r>
      <rPr>
        <vertAlign val="subscript"/>
        <sz val="11"/>
        <color theme="1"/>
        <rFont val="Calibri"/>
        <family val="2"/>
        <scheme val="minor"/>
      </rPr>
      <t>b</t>
    </r>
  </si>
  <si>
    <t># events</t>
  </si>
  <si>
    <t>z to area</t>
  </si>
  <si>
    <t>area to z</t>
  </si>
  <si>
    <t>One tailed test one mean</t>
  </si>
  <si>
    <t>Two tailed test one mean</t>
  </si>
  <si>
    <t>One tailed test two means</t>
  </si>
  <si>
    <t>Two tailed test two means</t>
  </si>
  <si>
    <t>inf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</si>
  <si>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.01</t>
    </r>
  </si>
  <si>
    <r>
      <rPr>
        <b/>
        <sz val="11"/>
        <color theme="1"/>
        <rFont val="Symbol"/>
        <family val="1"/>
        <charset val="2"/>
      </rPr>
      <t xml:space="preserve">a </t>
    </r>
    <r>
      <rPr>
        <b/>
        <sz val="11"/>
        <color theme="1"/>
        <rFont val="Calibri"/>
        <family val="2"/>
        <scheme val="minor"/>
      </rPr>
      <t>= .05</t>
    </r>
  </si>
  <si>
    <t>r = Number of Groups</t>
  </si>
  <si>
    <t>within df</t>
  </si>
  <si>
    <t>k = Number Groups Including Control</t>
  </si>
  <si>
    <t>Area beyond z</t>
  </si>
  <si>
    <t>area beyond z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</si>
  <si>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: 1-tail</t>
    </r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</si>
  <si>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: 2-tail</t>
    </r>
  </si>
  <si>
    <t>p (one tail)</t>
  </si>
  <si>
    <t>p (two tail)</t>
  </si>
  <si>
    <r>
      <t>t</t>
    </r>
    <r>
      <rPr>
        <vertAlign val="subscript"/>
        <sz val="11"/>
        <color theme="1"/>
        <rFont val="Calibri"/>
        <family val="2"/>
        <scheme val="minor"/>
      </rPr>
      <t>crit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obs</t>
    </r>
  </si>
  <si>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crit</t>
    </r>
  </si>
  <si>
    <t>effect size (d)</t>
  </si>
  <si>
    <r>
      <t>s</t>
    </r>
    <r>
      <rPr>
        <vertAlign val="subscript"/>
        <sz val="11"/>
        <color theme="1"/>
        <rFont val="Calibri"/>
        <family val="2"/>
        <scheme val="minor"/>
      </rPr>
      <t>z</t>
    </r>
    <r>
      <rPr>
        <vertAlign val="subscript"/>
        <sz val="9"/>
        <color theme="1"/>
        <rFont val="Calibri"/>
        <family val="2"/>
        <scheme val="minor"/>
      </rPr>
      <t>1</t>
    </r>
    <r>
      <rPr>
        <vertAlign val="subscript"/>
        <sz val="11"/>
        <color theme="1"/>
        <rFont val="Calibri"/>
        <family val="2"/>
        <scheme val="minor"/>
      </rPr>
      <t>-z</t>
    </r>
    <r>
      <rPr>
        <vertAlign val="sub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</si>
</sst>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0"/>
    <numFmt numFmtId="167" formatCode="0.00000"/>
  </numFmts>
  <fonts count="1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n"/>
    </font>
    <font>
      <vertAlign val="subscript"/>
      <sz val="10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0" xfId="0" applyNumberFormat="1" applyBorder="1"/>
    <xf numFmtId="165" fontId="0" fillId="0" borderId="9" xfId="0" applyNumberFormat="1" applyBorder="1"/>
    <xf numFmtId="0" fontId="0" fillId="0" borderId="0" xfId="0" applyProtection="1">
      <protection locked="0"/>
    </xf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0" xfId="0" applyAlignment="1" applyProtection="1">
      <alignment horizontal="center"/>
      <protection locked="0"/>
    </xf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Border="1"/>
    <xf numFmtId="0" fontId="3" fillId="0" borderId="17" xfId="0" applyFont="1" applyBorder="1"/>
    <xf numFmtId="166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2" fontId="0" fillId="0" borderId="3" xfId="0" applyNumberFormat="1" applyBorder="1"/>
    <xf numFmtId="0" fontId="3" fillId="0" borderId="19" xfId="0" applyFont="1" applyBorder="1"/>
    <xf numFmtId="2" fontId="0" fillId="0" borderId="13" xfId="0" applyNumberFormat="1" applyBorder="1"/>
    <xf numFmtId="2" fontId="0" fillId="0" borderId="20" xfId="0" applyNumberFormat="1" applyBorder="1"/>
    <xf numFmtId="165" fontId="0" fillId="0" borderId="13" xfId="0" applyNumberForma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2" fillId="0" borderId="2" xfId="0" applyFont="1" applyBorder="1" applyProtection="1"/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2" fontId="3" fillId="0" borderId="21" xfId="0" applyNumberFormat="1" applyFont="1" applyBorder="1" applyAlignment="1">
      <alignment horizontal="left"/>
    </xf>
    <xf numFmtId="0" fontId="3" fillId="0" borderId="29" xfId="0" applyFont="1" applyBorder="1" applyAlignment="1" applyProtection="1">
      <alignment horizontal="center"/>
    </xf>
    <xf numFmtId="164" fontId="3" fillId="0" borderId="21" xfId="0" applyNumberFormat="1" applyFon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>
      <alignment horizontal="center"/>
    </xf>
    <xf numFmtId="164" fontId="11" fillId="0" borderId="21" xfId="0" applyNumberFormat="1" applyFont="1" applyBorder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3" fillId="2" borderId="18" xfId="0" applyNumberFormat="1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164" fontId="3" fillId="2" borderId="20" xfId="0" applyNumberFormat="1" applyFont="1" applyFill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164" fontId="0" fillId="2" borderId="20" xfId="0" applyNumberFormat="1" applyFill="1" applyBorder="1" applyAlignment="1" applyProtection="1">
      <alignment horizontal="center"/>
    </xf>
    <xf numFmtId="165" fontId="0" fillId="2" borderId="20" xfId="0" applyNumberFormat="1" applyFill="1" applyBorder="1" applyAlignment="1" applyProtection="1">
      <alignment horizontal="center"/>
    </xf>
    <xf numFmtId="164" fontId="0" fillId="2" borderId="19" xfId="0" applyNumberFormat="1" applyFill="1" applyBorder="1" applyAlignment="1" applyProtection="1">
      <alignment horizontal="center"/>
    </xf>
    <xf numFmtId="165" fontId="0" fillId="2" borderId="19" xfId="0" applyNumberForma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31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11" fillId="0" borderId="31" xfId="0" applyFont="1" applyBorder="1" applyAlignment="1" applyProtection="1">
      <alignment horizontal="center"/>
    </xf>
    <xf numFmtId="0" fontId="0" fillId="0" borderId="0" xfId="0" applyFill="1"/>
    <xf numFmtId="0" fontId="0" fillId="0" borderId="26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0" fillId="3" borderId="37" xfId="0" applyNumberFormat="1" applyFill="1" applyBorder="1" applyAlignment="1">
      <alignment horizontal="center"/>
    </xf>
    <xf numFmtId="164" fontId="0" fillId="3" borderId="37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/>
    </xf>
    <xf numFmtId="0" fontId="3" fillId="0" borderId="21" xfId="0" applyFont="1" applyBorder="1" applyAlignment="1" applyProtection="1">
      <alignment horizontal="left"/>
      <protection locked="0"/>
    </xf>
    <xf numFmtId="0" fontId="0" fillId="3" borderId="21" xfId="0" applyNumberFormat="1" applyFill="1" applyBorder="1" applyAlignment="1" applyProtection="1">
      <alignment horizontal="center"/>
    </xf>
    <xf numFmtId="2" fontId="0" fillId="3" borderId="0" xfId="0" applyNumberFormat="1" applyFill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164" fontId="0" fillId="0" borderId="21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4" fontId="0" fillId="0" borderId="2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0" fillId="0" borderId="31" xfId="0" applyNumberFormat="1" applyBorder="1" applyAlignment="1" applyProtection="1">
      <alignment horizontal="center"/>
    </xf>
    <xf numFmtId="164" fontId="3" fillId="0" borderId="22" xfId="0" applyNumberFormat="1" applyFont="1" applyFill="1" applyBorder="1" applyAlignment="1" applyProtection="1">
      <alignment horizontal="center"/>
    </xf>
    <xf numFmtId="164" fontId="0" fillId="4" borderId="3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164" fontId="0" fillId="0" borderId="0" xfId="0" applyNumberFormat="1" applyFill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4" fontId="0" fillId="0" borderId="32" xfId="0" applyNumberFormat="1" applyFill="1" applyBorder="1" applyAlignment="1" applyProtection="1">
      <alignment horizontal="center"/>
    </xf>
    <xf numFmtId="164" fontId="3" fillId="4" borderId="37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4" fontId="0" fillId="4" borderId="31" xfId="0" applyNumberFormat="1" applyFill="1" applyBorder="1" applyAlignment="1" applyProtection="1">
      <alignment horizontal="center"/>
    </xf>
    <xf numFmtId="164" fontId="0" fillId="4" borderId="32" xfId="0" applyNumberForma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left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0" fillId="4" borderId="31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4" borderId="31" xfId="0" applyNumberFormat="1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4" borderId="31" xfId="0" applyNumberFormat="1" applyFont="1" applyFill="1" applyBorder="1" applyAlignment="1" applyProtection="1">
      <alignment horizontal="center"/>
    </xf>
    <xf numFmtId="164" fontId="3" fillId="4" borderId="31" xfId="0" applyNumberFormat="1" applyFont="1" applyFill="1" applyBorder="1" applyAlignment="1" applyProtection="1">
      <alignment horizontal="center"/>
    </xf>
    <xf numFmtId="0" fontId="0" fillId="5" borderId="31" xfId="0" applyFill="1" applyBorder="1" applyAlignment="1" applyProtection="1">
      <alignment horizontal="center"/>
      <protection locked="0"/>
    </xf>
    <xf numFmtId="164" fontId="0" fillId="4" borderId="31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NumberFormat="1" applyFill="1" applyBorder="1" applyAlignment="1" applyProtection="1">
      <alignment horizontal="center"/>
      <protection locked="0"/>
    </xf>
    <xf numFmtId="0" fontId="0" fillId="5" borderId="30" xfId="0" applyNumberFormat="1" applyFont="1" applyFill="1" applyBorder="1" applyAlignment="1" applyProtection="1">
      <alignment horizontal="center"/>
      <protection locked="0"/>
    </xf>
    <xf numFmtId="0" fontId="0" fillId="5" borderId="11" xfId="0" applyNumberFormat="1" applyFont="1" applyFill="1" applyBorder="1" applyAlignment="1" applyProtection="1">
      <alignment horizontal="center"/>
      <protection locked="0"/>
    </xf>
    <xf numFmtId="0" fontId="0" fillId="5" borderId="4" xfId="0" applyNumberFormat="1" applyFont="1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164" fontId="3" fillId="4" borderId="20" xfId="0" applyNumberFormat="1" applyFont="1" applyFill="1" applyBorder="1" applyAlignment="1" applyProtection="1">
      <alignment horizontal="center"/>
    </xf>
    <xf numFmtId="2" fontId="0" fillId="0" borderId="0" xfId="0" applyNumberFormat="1"/>
    <xf numFmtId="2" fontId="3" fillId="0" borderId="0" xfId="0" applyNumberFormat="1" applyFont="1"/>
    <xf numFmtId="0" fontId="0" fillId="0" borderId="13" xfId="0" applyBorder="1"/>
    <xf numFmtId="0" fontId="0" fillId="0" borderId="20" xfId="0" applyBorder="1"/>
    <xf numFmtId="0" fontId="3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 applyProtection="1">
      <alignment horizontal="left"/>
    </xf>
    <xf numFmtId="0" fontId="3" fillId="5" borderId="31" xfId="0" applyFont="1" applyFill="1" applyBorder="1" applyAlignment="1" applyProtection="1">
      <alignment horizontal="center"/>
      <protection locked="0"/>
    </xf>
    <xf numFmtId="164" fontId="3" fillId="5" borderId="20" xfId="0" applyNumberFormat="1" applyFont="1" applyFill="1" applyBorder="1" applyAlignment="1" applyProtection="1">
      <alignment horizontal="center"/>
      <protection locked="0"/>
    </xf>
    <xf numFmtId="2" fontId="3" fillId="2" borderId="31" xfId="0" applyNumberFormat="1" applyFont="1" applyFill="1" applyBorder="1" applyAlignment="1" applyProtection="1">
      <alignment horizontal="center"/>
    </xf>
    <xf numFmtId="164" fontId="0" fillId="0" borderId="3" xfId="0" applyNumberFormat="1" applyBorder="1"/>
    <xf numFmtId="165" fontId="3" fillId="0" borderId="3" xfId="0" applyNumberFormat="1" applyFont="1" applyBorder="1"/>
    <xf numFmtId="165" fontId="0" fillId="0" borderId="3" xfId="0" applyNumberFormat="1" applyBorder="1"/>
    <xf numFmtId="0" fontId="3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42" xfId="0" applyNumberFormat="1" applyFont="1" applyFill="1" applyBorder="1" applyAlignment="1" applyProtection="1">
      <alignment horizontal="center"/>
    </xf>
    <xf numFmtId="164" fontId="0" fillId="0" borderId="38" xfId="0" applyNumberFormat="1" applyFont="1" applyFill="1" applyBorder="1" applyAlignment="1" applyProtection="1">
      <alignment horizontal="center"/>
    </xf>
    <xf numFmtId="165" fontId="0" fillId="0" borderId="41" xfId="0" applyNumberFormat="1" applyFont="1" applyFill="1" applyBorder="1" applyAlignment="1" applyProtection="1">
      <alignment horizontal="center"/>
    </xf>
    <xf numFmtId="165" fontId="0" fillId="0" borderId="42" xfId="0" applyNumberFormat="1" applyFont="1" applyFill="1" applyBorder="1" applyAlignment="1" applyProtection="1">
      <alignment horizontal="center"/>
    </xf>
    <xf numFmtId="165" fontId="0" fillId="0" borderId="21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center"/>
    </xf>
    <xf numFmtId="165" fontId="0" fillId="0" borderId="3" xfId="0" applyNumberFormat="1" applyFont="1" applyFill="1" applyBorder="1" applyAlignment="1" applyProtection="1">
      <alignment horizontal="center"/>
    </xf>
    <xf numFmtId="165" fontId="0" fillId="0" borderId="43" xfId="0" applyNumberFormat="1" applyFont="1" applyFill="1" applyBorder="1" applyAlignment="1" applyProtection="1">
      <alignment horizontal="center"/>
    </xf>
    <xf numFmtId="165" fontId="0" fillId="0" borderId="13" xfId="0" applyNumberFormat="1" applyFont="1" applyFill="1" applyBorder="1" applyAlignment="1" applyProtection="1">
      <alignment horizontal="center"/>
    </xf>
    <xf numFmtId="165" fontId="0" fillId="0" borderId="20" xfId="0" applyNumberFormat="1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164" fontId="0" fillId="4" borderId="4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2" xfId="0" applyNumberFormat="1" applyFont="1" applyFill="1" applyBorder="1" applyAlignment="1">
      <alignment horizontal="center"/>
    </xf>
    <xf numFmtId="164" fontId="3" fillId="4" borderId="44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164" fontId="13" fillId="0" borderId="31" xfId="0" applyNumberFormat="1" applyFont="1" applyBorder="1" applyAlignment="1" applyProtection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73"/>
  <sheetViews>
    <sheetView zoomScale="130" zoomScaleNormal="130" workbookViewId="0">
      <pane ySplit="1" topLeftCell="A2" activePane="bottomLeft" state="frozen"/>
      <selection pane="bottomLeft" activeCell="E6" sqref="E6"/>
    </sheetView>
  </sheetViews>
  <sheetFormatPr defaultColWidth="9.1328125" defaultRowHeight="15.65" customHeight="1"/>
  <cols>
    <col min="1" max="1" width="9.1328125" style="50"/>
    <col min="2" max="2" width="24.40625" style="51" customWidth="1"/>
    <col min="3" max="3" width="18.36328125" style="51" customWidth="1"/>
    <col min="4" max="4" width="9.1328125" style="46"/>
    <col min="5" max="5" width="17.54296875" style="46" customWidth="1"/>
    <col min="6" max="6" width="19.36328125" style="46" customWidth="1"/>
    <col min="7" max="7" width="17.54296875" style="46" customWidth="1"/>
    <col min="8" max="16384" width="9.1328125" style="46"/>
  </cols>
  <sheetData>
    <row r="1" spans="1:8" s="43" customFormat="1" ht="15.65" customHeight="1" thickBot="1">
      <c r="A1" s="41" t="s">
        <v>0</v>
      </c>
      <c r="B1" s="42" t="s">
        <v>1</v>
      </c>
      <c r="C1" s="42" t="s">
        <v>60</v>
      </c>
    </row>
    <row r="2" spans="1:8" ht="15.65" customHeight="1">
      <c r="A2" s="44">
        <v>0</v>
      </c>
      <c r="B2" s="45">
        <f>NORMSDIST(A2)-0.5</f>
        <v>0</v>
      </c>
      <c r="C2" s="45">
        <f t="shared" ref="C2:C33" si="0">1-NORMSDIST(A2)</f>
        <v>0.5</v>
      </c>
      <c r="E2" s="47"/>
      <c r="F2" s="47"/>
      <c r="G2" s="47"/>
    </row>
    <row r="3" spans="1:8" ht="15.65" customHeight="1">
      <c r="A3" s="44">
        <v>0.01</v>
      </c>
      <c r="B3" s="45">
        <f t="shared" ref="B3:B66" si="1">NORMSDIST(A3)-0.5</f>
        <v>3.989356314631598E-3</v>
      </c>
      <c r="C3" s="45">
        <f t="shared" si="0"/>
        <v>0.4960106436853684</v>
      </c>
      <c r="E3" s="47"/>
      <c r="F3" s="49" t="s">
        <v>33</v>
      </c>
      <c r="G3" s="47"/>
      <c r="H3" s="47"/>
    </row>
    <row r="4" spans="1:8" ht="15.65" customHeight="1">
      <c r="A4" s="44">
        <v>0.02</v>
      </c>
      <c r="B4" s="45">
        <f t="shared" si="1"/>
        <v>7.9783137169020524E-3</v>
      </c>
      <c r="C4" s="45">
        <f t="shared" si="0"/>
        <v>0.49202168628309795</v>
      </c>
      <c r="E4" s="170" t="s">
        <v>48</v>
      </c>
      <c r="H4" s="48"/>
    </row>
    <row r="5" spans="1:8" ht="15.65" customHeight="1">
      <c r="A5" s="44">
        <v>0.03</v>
      </c>
      <c r="B5" s="45">
        <f t="shared" si="1"/>
        <v>1.1966473414112722E-2</v>
      </c>
      <c r="C5" s="45">
        <f t="shared" si="0"/>
        <v>0.48803352658588728</v>
      </c>
      <c r="E5" s="87" t="s">
        <v>0</v>
      </c>
      <c r="F5" s="87" t="s">
        <v>27</v>
      </c>
      <c r="G5" s="75" t="s">
        <v>61</v>
      </c>
      <c r="H5" s="48"/>
    </row>
    <row r="6" spans="1:8" ht="15.65" customHeight="1">
      <c r="A6" s="44">
        <v>0.04</v>
      </c>
      <c r="B6" s="45">
        <f t="shared" si="1"/>
        <v>1.5953436852830682E-2</v>
      </c>
      <c r="C6" s="45">
        <f t="shared" si="0"/>
        <v>0.48404656314716932</v>
      </c>
      <c r="E6" s="171">
        <v>1</v>
      </c>
      <c r="F6" s="141">
        <f>NORMSDIST(E6)-0.5</f>
        <v>0.34134474606854304</v>
      </c>
      <c r="G6" s="74">
        <f>1-NORMSDIST(E6)</f>
        <v>0.15865525393145696</v>
      </c>
      <c r="H6" s="47"/>
    </row>
    <row r="7" spans="1:8" ht="15.65" customHeight="1">
      <c r="A7" s="44">
        <v>0.05</v>
      </c>
      <c r="B7" s="45">
        <f t="shared" si="1"/>
        <v>1.9938805838372486E-2</v>
      </c>
      <c r="C7" s="45">
        <f t="shared" si="0"/>
        <v>0.48006119416162751</v>
      </c>
    </row>
    <row r="8" spans="1:8" ht="15.65" customHeight="1">
      <c r="A8" s="44">
        <v>0.06</v>
      </c>
      <c r="B8" s="45">
        <f t="shared" si="1"/>
        <v>2.3922182654106838E-2</v>
      </c>
      <c r="C8" s="45">
        <f t="shared" si="0"/>
        <v>0.47607781734589316</v>
      </c>
      <c r="E8" s="170" t="s">
        <v>49</v>
      </c>
      <c r="F8" s="49"/>
      <c r="G8" s="49"/>
    </row>
    <row r="9" spans="1:8" ht="15.65" customHeight="1">
      <c r="A9" s="44">
        <v>7.0000000000000007E-2</v>
      </c>
      <c r="B9" s="45">
        <f t="shared" si="1"/>
        <v>2.7903170180521131E-2</v>
      </c>
      <c r="C9" s="45">
        <f t="shared" si="0"/>
        <v>0.47209682981947887</v>
      </c>
      <c r="E9" s="87" t="s">
        <v>0</v>
      </c>
      <c r="F9" s="87" t="s">
        <v>27</v>
      </c>
      <c r="G9" s="75" t="s">
        <v>61</v>
      </c>
    </row>
    <row r="10" spans="1:8" ht="15.65" customHeight="1">
      <c r="A10" s="44">
        <v>0.08</v>
      </c>
      <c r="B10" s="45">
        <f t="shared" si="1"/>
        <v>3.1881372013987441E-2</v>
      </c>
      <c r="C10" s="45">
        <f t="shared" si="0"/>
        <v>0.46811862798601256</v>
      </c>
      <c r="E10" s="173">
        <f>-NORMINV(G10,0,1)</f>
        <v>0.67448975019608193</v>
      </c>
      <c r="F10" s="162">
        <f>0.5-G10</f>
        <v>0.25</v>
      </c>
      <c r="G10" s="172">
        <v>0.25</v>
      </c>
    </row>
    <row r="11" spans="1:8" ht="15.65" customHeight="1">
      <c r="A11" s="44">
        <v>0.09</v>
      </c>
      <c r="B11" s="45">
        <f t="shared" si="1"/>
        <v>3.5856392585172037E-2</v>
      </c>
      <c r="C11" s="45">
        <f t="shared" si="0"/>
        <v>0.46414360741482796</v>
      </c>
    </row>
    <row r="12" spans="1:8" ht="15.65" customHeight="1">
      <c r="A12" s="44">
        <v>0.1</v>
      </c>
      <c r="B12" s="45">
        <f t="shared" si="1"/>
        <v>3.9827837277028988E-2</v>
      </c>
      <c r="C12" s="45">
        <f t="shared" si="0"/>
        <v>0.46017216272297101</v>
      </c>
    </row>
    <row r="13" spans="1:8" ht="15.65" customHeight="1">
      <c r="A13" s="44">
        <v>0.11</v>
      </c>
      <c r="B13" s="45">
        <f t="shared" si="1"/>
        <v>4.3795312542316722E-2</v>
      </c>
      <c r="C13" s="45">
        <f t="shared" si="0"/>
        <v>0.45620468745768328</v>
      </c>
    </row>
    <row r="14" spans="1:8" ht="15.65" customHeight="1">
      <c r="A14" s="44">
        <v>0.12</v>
      </c>
      <c r="B14" s="45">
        <f t="shared" si="1"/>
        <v>4.7758426020583888E-2</v>
      </c>
      <c r="C14" s="45">
        <f t="shared" si="0"/>
        <v>0.45224157397941611</v>
      </c>
    </row>
    <row r="15" spans="1:8" ht="15.65" customHeight="1">
      <c r="A15" s="44">
        <v>0.13</v>
      </c>
      <c r="B15" s="45">
        <f t="shared" si="1"/>
        <v>5.1716786654561142E-2</v>
      </c>
      <c r="C15" s="45">
        <f t="shared" si="0"/>
        <v>0.44828321334543886</v>
      </c>
    </row>
    <row r="16" spans="1:8" ht="15.65" customHeight="1">
      <c r="A16" s="44">
        <v>0.14000000000000001</v>
      </c>
      <c r="B16" s="45">
        <f t="shared" si="1"/>
        <v>5.5670004805906448E-2</v>
      </c>
      <c r="C16" s="45">
        <f t="shared" si="0"/>
        <v>0.44432999519409355</v>
      </c>
    </row>
    <row r="17" spans="1:3" ht="15.65" customHeight="1">
      <c r="A17" s="44">
        <v>0.15</v>
      </c>
      <c r="B17" s="45">
        <f>B13:C13</f>
        <v>4.3795312542316722E-2</v>
      </c>
      <c r="C17" s="45">
        <f t="shared" si="0"/>
        <v>0.4403823076297575</v>
      </c>
    </row>
    <row r="18" spans="1:3" ht="15.65" customHeight="1">
      <c r="A18" s="44">
        <v>0.16</v>
      </c>
      <c r="B18" s="45">
        <f t="shared" si="1"/>
        <v>6.3559462891432883E-2</v>
      </c>
      <c r="C18" s="45">
        <f t="shared" si="0"/>
        <v>0.43644053710856712</v>
      </c>
    </row>
    <row r="19" spans="1:3" ht="15.65" customHeight="1">
      <c r="A19" s="44">
        <v>0.17</v>
      </c>
      <c r="B19" s="45">
        <f t="shared" si="1"/>
        <v>6.7494931675038394E-2</v>
      </c>
      <c r="C19" s="45">
        <f t="shared" si="0"/>
        <v>0.43250506832496161</v>
      </c>
    </row>
    <row r="20" spans="1:3" ht="15.65" customHeight="1">
      <c r="A20" s="44">
        <v>0.18</v>
      </c>
      <c r="B20" s="45">
        <f t="shared" si="1"/>
        <v>7.1423715900900797E-2</v>
      </c>
      <c r="C20" s="45">
        <f t="shared" si="0"/>
        <v>0.4285762840990992</v>
      </c>
    </row>
    <row r="21" spans="1:3" ht="15.65" customHeight="1">
      <c r="A21" s="44">
        <v>0.19</v>
      </c>
      <c r="B21" s="45">
        <f t="shared" si="1"/>
        <v>7.5345434734795491E-2</v>
      </c>
      <c r="C21" s="45">
        <f t="shared" si="0"/>
        <v>0.42465456526520451</v>
      </c>
    </row>
    <row r="22" spans="1:3" ht="15.65" customHeight="1">
      <c r="A22" s="44">
        <v>0.2</v>
      </c>
      <c r="B22" s="45">
        <f t="shared" si="1"/>
        <v>7.9259709439102988E-2</v>
      </c>
      <c r="C22" s="45">
        <f t="shared" si="0"/>
        <v>0.42074029056089701</v>
      </c>
    </row>
    <row r="23" spans="1:3" ht="15.65" customHeight="1">
      <c r="A23" s="44">
        <v>0.21</v>
      </c>
      <c r="B23" s="45">
        <f t="shared" si="1"/>
        <v>8.3166163482442323E-2</v>
      </c>
      <c r="C23" s="45">
        <f t="shared" si="0"/>
        <v>0.41683383651755768</v>
      </c>
    </row>
    <row r="24" spans="1:3" ht="15.65" customHeight="1">
      <c r="A24" s="44">
        <v>0.22</v>
      </c>
      <c r="B24" s="45">
        <f t="shared" si="1"/>
        <v>8.7064422648214679E-2</v>
      </c>
      <c r="C24" s="45">
        <f t="shared" si="0"/>
        <v>0.41293557735178532</v>
      </c>
    </row>
    <row r="25" spans="1:3" ht="15.65" customHeight="1">
      <c r="A25" s="44">
        <v>0.23</v>
      </c>
      <c r="B25" s="45">
        <f t="shared" si="1"/>
        <v>9.0954115142005909E-2</v>
      </c>
      <c r="C25" s="45">
        <f t="shared" si="0"/>
        <v>0.40904588485799409</v>
      </c>
    </row>
    <row r="26" spans="1:3" ht="15.65" customHeight="1">
      <c r="A26" s="44">
        <v>0.24</v>
      </c>
      <c r="B26" s="45">
        <f t="shared" si="1"/>
        <v>9.4834871697795808E-2</v>
      </c>
      <c r="C26" s="45">
        <f t="shared" si="0"/>
        <v>0.40516512830220419</v>
      </c>
    </row>
    <row r="27" spans="1:3" ht="15.65" customHeight="1">
      <c r="A27" s="44">
        <v>0.25</v>
      </c>
      <c r="B27" s="45">
        <f t="shared" si="1"/>
        <v>9.8706325682923701E-2</v>
      </c>
      <c r="C27" s="45">
        <f t="shared" si="0"/>
        <v>0.4012936743170763</v>
      </c>
    </row>
    <row r="28" spans="1:3" ht="15.65" customHeight="1">
      <c r="A28" s="44">
        <v>0.26</v>
      </c>
      <c r="B28" s="45">
        <f t="shared" si="1"/>
        <v>0.10256811320176051</v>
      </c>
      <c r="C28" s="45">
        <f t="shared" si="0"/>
        <v>0.39743188679823949</v>
      </c>
    </row>
    <row r="29" spans="1:3" ht="15.65" customHeight="1">
      <c r="A29" s="44">
        <v>0.27</v>
      </c>
      <c r="B29" s="45">
        <f t="shared" si="1"/>
        <v>0.10641987319803947</v>
      </c>
      <c r="C29" s="45">
        <f t="shared" si="0"/>
        <v>0.39358012680196053</v>
      </c>
    </row>
    <row r="30" spans="1:3" ht="15.65" customHeight="1">
      <c r="A30" s="44">
        <v>0.28000000000000003</v>
      </c>
      <c r="B30" s="45">
        <f t="shared" si="1"/>
        <v>0.11026124755579725</v>
      </c>
      <c r="C30" s="45">
        <f t="shared" si="0"/>
        <v>0.38973875244420275</v>
      </c>
    </row>
    <row r="31" spans="1:3" ht="15.65" customHeight="1">
      <c r="A31" s="44">
        <v>0.28999999999999998</v>
      </c>
      <c r="B31" s="45">
        <f t="shared" si="1"/>
        <v>0.11409188119887737</v>
      </c>
      <c r="C31" s="45">
        <f t="shared" si="0"/>
        <v>0.38590811880112263</v>
      </c>
    </row>
    <row r="32" spans="1:3" ht="15.65" customHeight="1">
      <c r="A32" s="44">
        <v>0.3</v>
      </c>
      <c r="B32" s="45">
        <f t="shared" si="1"/>
        <v>0.11791142218895267</v>
      </c>
      <c r="C32" s="45">
        <f t="shared" si="0"/>
        <v>0.38208857781104733</v>
      </c>
    </row>
    <row r="33" spans="1:3" ht="15.65" customHeight="1">
      <c r="A33" s="44">
        <v>0.31</v>
      </c>
      <c r="B33" s="45">
        <f t="shared" si="1"/>
        <v>0.12171952182201928</v>
      </c>
      <c r="C33" s="45">
        <f t="shared" si="0"/>
        <v>0.37828047817798072</v>
      </c>
    </row>
    <row r="34" spans="1:3" ht="15.65" customHeight="1">
      <c r="A34" s="44">
        <v>0.32</v>
      </c>
      <c r="B34" s="45">
        <f t="shared" si="1"/>
        <v>0.12551583472332006</v>
      </c>
      <c r="C34" s="45">
        <f t="shared" ref="C34:C66" si="2">1-NORMSDIST(A34)</f>
        <v>0.37448416527667994</v>
      </c>
    </row>
    <row r="35" spans="1:3" ht="15.65" customHeight="1">
      <c r="A35" s="44">
        <v>0.33</v>
      </c>
      <c r="B35" s="45">
        <f t="shared" si="1"/>
        <v>0.12930001894065357</v>
      </c>
      <c r="C35" s="45">
        <f t="shared" si="2"/>
        <v>0.37069998105934643</v>
      </c>
    </row>
    <row r="36" spans="1:3" ht="15.65" customHeight="1">
      <c r="A36" s="44">
        <v>0.34</v>
      </c>
      <c r="B36" s="45">
        <f t="shared" si="1"/>
        <v>0.13307173603602807</v>
      </c>
      <c r="C36" s="45">
        <f t="shared" si="2"/>
        <v>0.36692826396397193</v>
      </c>
    </row>
    <row r="37" spans="1:3" ht="15.65" customHeight="1">
      <c r="A37" s="44">
        <v>0.35000000000000003</v>
      </c>
      <c r="B37" s="45">
        <f t="shared" si="1"/>
        <v>0.1368306511756191</v>
      </c>
      <c r="C37" s="45">
        <f t="shared" si="2"/>
        <v>0.3631693488243809</v>
      </c>
    </row>
    <row r="38" spans="1:3" ht="15.65" customHeight="1">
      <c r="A38" s="44">
        <v>0.36</v>
      </c>
      <c r="B38" s="45">
        <f t="shared" si="1"/>
        <v>0.14057643321799129</v>
      </c>
      <c r="C38" s="45">
        <f t="shared" si="2"/>
        <v>0.35942356678200871</v>
      </c>
    </row>
    <row r="39" spans="1:3" ht="15.65" customHeight="1">
      <c r="A39" s="44">
        <v>0.37</v>
      </c>
      <c r="B39" s="45">
        <f t="shared" si="1"/>
        <v>0.14430875480054683</v>
      </c>
      <c r="C39" s="45">
        <f t="shared" si="2"/>
        <v>0.35569124519945317</v>
      </c>
    </row>
    <row r="40" spans="1:3" ht="15.65" customHeight="1">
      <c r="A40" s="44">
        <v>0.38</v>
      </c>
      <c r="B40" s="45">
        <f t="shared" si="1"/>
        <v>0.14802729242416279</v>
      </c>
      <c r="C40" s="45">
        <f t="shared" si="2"/>
        <v>0.35197270757583721</v>
      </c>
    </row>
    <row r="41" spans="1:3" ht="15.65" customHeight="1">
      <c r="A41" s="44">
        <v>0.39</v>
      </c>
      <c r="B41" s="45">
        <f t="shared" si="1"/>
        <v>0.15173172653598244</v>
      </c>
      <c r="C41" s="45">
        <f t="shared" si="2"/>
        <v>0.34826827346401756</v>
      </c>
    </row>
    <row r="42" spans="1:3" ht="15.65" customHeight="1">
      <c r="A42" s="44">
        <v>0.4</v>
      </c>
      <c r="B42" s="45">
        <f t="shared" si="1"/>
        <v>0.15542174161032429</v>
      </c>
      <c r="C42" s="45">
        <f t="shared" si="2"/>
        <v>0.34457825838967571</v>
      </c>
    </row>
    <row r="43" spans="1:3" ht="15.65" customHeight="1">
      <c r="A43" s="44">
        <v>0.41000000000000003</v>
      </c>
      <c r="B43" s="45">
        <f t="shared" si="1"/>
        <v>0.15909702622767741</v>
      </c>
      <c r="C43" s="45">
        <f t="shared" si="2"/>
        <v>0.34090297377232259</v>
      </c>
    </row>
    <row r="44" spans="1:3" ht="15.65" customHeight="1">
      <c r="A44" s="44">
        <v>0.42</v>
      </c>
      <c r="B44" s="45">
        <f t="shared" si="1"/>
        <v>0.16275727315175048</v>
      </c>
      <c r="C44" s="45">
        <f t="shared" si="2"/>
        <v>0.33724272684824952</v>
      </c>
    </row>
    <row r="45" spans="1:3" ht="15.65" customHeight="1">
      <c r="A45" s="44">
        <v>0.43</v>
      </c>
      <c r="B45" s="45">
        <f t="shared" si="1"/>
        <v>0.16640217940454238</v>
      </c>
      <c r="C45" s="45">
        <f t="shared" si="2"/>
        <v>0.33359782059545762</v>
      </c>
    </row>
    <row r="46" spans="1:3" ht="15.65" customHeight="1">
      <c r="A46" s="44">
        <v>0.44</v>
      </c>
      <c r="B46" s="45">
        <f t="shared" si="1"/>
        <v>0.17003144633940637</v>
      </c>
      <c r="C46" s="45">
        <f t="shared" si="2"/>
        <v>0.32996855366059363</v>
      </c>
    </row>
    <row r="47" spans="1:3" ht="15.65" customHeight="1">
      <c r="A47" s="44">
        <v>0.45</v>
      </c>
      <c r="B47" s="45">
        <f t="shared" si="1"/>
        <v>0.17364477971208003</v>
      </c>
      <c r="C47" s="45">
        <f t="shared" si="2"/>
        <v>0.32635522028791997</v>
      </c>
    </row>
    <row r="48" spans="1:3" ht="15.65" customHeight="1">
      <c r="A48" s="44">
        <v>0.46</v>
      </c>
      <c r="B48" s="45">
        <f t="shared" si="1"/>
        <v>0.17724188974965227</v>
      </c>
      <c r="C48" s="45">
        <f t="shared" si="2"/>
        <v>0.32275811025034773</v>
      </c>
    </row>
    <row r="49" spans="1:3" ht="15.65" customHeight="1">
      <c r="A49" s="44">
        <v>0.47000000000000003</v>
      </c>
      <c r="B49" s="45">
        <f t="shared" si="1"/>
        <v>0.1808224912174442</v>
      </c>
      <c r="C49" s="45">
        <f t="shared" si="2"/>
        <v>0.3191775087825558</v>
      </c>
    </row>
    <row r="50" spans="1:3" ht="15.65" customHeight="1">
      <c r="A50" s="44">
        <v>0.48</v>
      </c>
      <c r="B50" s="45">
        <f t="shared" si="1"/>
        <v>0.18438630348377738</v>
      </c>
      <c r="C50" s="45">
        <f t="shared" si="2"/>
        <v>0.31561369651622262</v>
      </c>
    </row>
    <row r="51" spans="1:3" ht="15.65" customHeight="1">
      <c r="A51" s="44">
        <v>0.49</v>
      </c>
      <c r="B51" s="45">
        <f t="shared" si="1"/>
        <v>0.18793305058260945</v>
      </c>
      <c r="C51" s="45">
        <f t="shared" si="2"/>
        <v>0.31206694941739055</v>
      </c>
    </row>
    <row r="52" spans="1:3" ht="15.65" customHeight="1">
      <c r="A52" s="44">
        <v>0.5</v>
      </c>
      <c r="B52" s="45">
        <f t="shared" si="1"/>
        <v>0.19146246127401312</v>
      </c>
      <c r="C52" s="45">
        <f t="shared" si="2"/>
        <v>0.30853753872598688</v>
      </c>
    </row>
    <row r="53" spans="1:3" ht="15.65" customHeight="1">
      <c r="A53" s="44">
        <v>0.51</v>
      </c>
      <c r="B53" s="45">
        <f t="shared" si="1"/>
        <v>0.19497426910248061</v>
      </c>
      <c r="C53" s="45">
        <f t="shared" si="2"/>
        <v>0.30502573089751939</v>
      </c>
    </row>
    <row r="54" spans="1:3" ht="15.65" customHeight="1">
      <c r="A54" s="44">
        <v>0.52</v>
      </c>
      <c r="B54" s="45">
        <f t="shared" si="1"/>
        <v>0.19846821245303381</v>
      </c>
      <c r="C54" s="45">
        <f t="shared" si="2"/>
        <v>0.30153178754696619</v>
      </c>
    </row>
    <row r="55" spans="1:3" ht="15.65" customHeight="1">
      <c r="A55" s="44">
        <v>0.53</v>
      </c>
      <c r="B55" s="45">
        <f t="shared" si="1"/>
        <v>0.20194403460512356</v>
      </c>
      <c r="C55" s="45">
        <f t="shared" si="2"/>
        <v>0.29805596539487644</v>
      </c>
    </row>
    <row r="56" spans="1:3" ht="15.65" customHeight="1">
      <c r="A56" s="44">
        <v>0.54</v>
      </c>
      <c r="B56" s="45">
        <f t="shared" si="1"/>
        <v>0.20540148378430201</v>
      </c>
      <c r="C56" s="45">
        <f t="shared" si="2"/>
        <v>0.29459851621569799</v>
      </c>
    </row>
    <row r="57" spans="1:3" ht="15.65" customHeight="1">
      <c r="A57" s="44">
        <v>0.55000000000000004</v>
      </c>
      <c r="B57" s="45">
        <f t="shared" si="1"/>
        <v>0.20884031321165364</v>
      </c>
      <c r="C57" s="45">
        <f t="shared" si="2"/>
        <v>0.29115968678834636</v>
      </c>
    </row>
    <row r="58" spans="1:3" ht="15.65" customHeight="1">
      <c r="A58" s="44">
        <v>0.56000000000000005</v>
      </c>
      <c r="B58" s="45">
        <f t="shared" si="1"/>
        <v>0.21226028115097295</v>
      </c>
      <c r="C58" s="45">
        <f t="shared" si="2"/>
        <v>0.28773971884902705</v>
      </c>
    </row>
    <row r="59" spans="1:3" ht="15.65" customHeight="1">
      <c r="A59" s="44">
        <v>0.57000000000000006</v>
      </c>
      <c r="B59" s="45">
        <f t="shared" si="1"/>
        <v>0.21566115095367588</v>
      </c>
      <c r="C59" s="45">
        <f t="shared" si="2"/>
        <v>0.28433884904632412</v>
      </c>
    </row>
    <row r="60" spans="1:3" ht="15.65" customHeight="1">
      <c r="A60" s="44">
        <v>0.57999999999999996</v>
      </c>
      <c r="B60" s="45">
        <f t="shared" si="1"/>
        <v>0.2190426911014357</v>
      </c>
      <c r="C60" s="45">
        <f t="shared" si="2"/>
        <v>0.2809573088985643</v>
      </c>
    </row>
    <row r="61" spans="1:3" ht="15.65" customHeight="1">
      <c r="A61" s="44">
        <v>0.59</v>
      </c>
      <c r="B61" s="45">
        <f t="shared" si="1"/>
        <v>0.22240467524653507</v>
      </c>
      <c r="C61" s="45">
        <f t="shared" si="2"/>
        <v>0.27759532475346493</v>
      </c>
    </row>
    <row r="62" spans="1:3" ht="15.65" customHeight="1">
      <c r="A62" s="44">
        <v>0.6</v>
      </c>
      <c r="B62" s="45">
        <f t="shared" si="1"/>
        <v>0.22574688224992645</v>
      </c>
      <c r="C62" s="45">
        <f t="shared" si="2"/>
        <v>0.27425311775007355</v>
      </c>
    </row>
    <row r="63" spans="1:3" ht="15.65" customHeight="1">
      <c r="A63" s="44">
        <v>0.61</v>
      </c>
      <c r="B63" s="45">
        <f t="shared" si="1"/>
        <v>0.22906909621699434</v>
      </c>
      <c r="C63" s="45">
        <f t="shared" si="2"/>
        <v>0.27093090378300566</v>
      </c>
    </row>
    <row r="64" spans="1:3" ht="15.65" customHeight="1">
      <c r="A64" s="44">
        <v>0.62</v>
      </c>
      <c r="B64" s="45">
        <f t="shared" si="1"/>
        <v>0.232371106531017</v>
      </c>
      <c r="C64" s="45">
        <f t="shared" si="2"/>
        <v>0.267628893468983</v>
      </c>
    </row>
    <row r="65" spans="1:3" ht="15.65" customHeight="1">
      <c r="A65" s="44">
        <v>0.63</v>
      </c>
      <c r="B65" s="45">
        <f t="shared" si="1"/>
        <v>0.23565270788432247</v>
      </c>
      <c r="C65" s="45">
        <f t="shared" si="2"/>
        <v>0.26434729211567753</v>
      </c>
    </row>
    <row r="66" spans="1:3" ht="15.65" customHeight="1">
      <c r="A66" s="44">
        <v>0.64</v>
      </c>
      <c r="B66" s="45">
        <f t="shared" si="1"/>
        <v>0.23891370030713843</v>
      </c>
      <c r="C66" s="45">
        <f t="shared" si="2"/>
        <v>0.26108629969286157</v>
      </c>
    </row>
    <row r="67" spans="1:3" ht="15.65" customHeight="1">
      <c r="A67" s="44">
        <v>0.65</v>
      </c>
      <c r="B67" s="45">
        <f t="shared" ref="B67:B130" si="3">NORMSDIST(A67)-0.5</f>
        <v>0.24215388919413527</v>
      </c>
      <c r="C67" s="45">
        <f t="shared" ref="C67:C130" si="4">1-NORMSDIST(A67)</f>
        <v>0.25784611080586473</v>
      </c>
    </row>
    <row r="68" spans="1:3" ht="15.65" customHeight="1">
      <c r="A68" s="44">
        <v>0.66</v>
      </c>
      <c r="B68" s="45">
        <f t="shared" si="3"/>
        <v>0.24537308532866398</v>
      </c>
      <c r="C68" s="45">
        <f t="shared" si="4"/>
        <v>0.25462691467133602</v>
      </c>
    </row>
    <row r="69" spans="1:3" ht="15.65" customHeight="1">
      <c r="A69" s="44">
        <v>0.67</v>
      </c>
      <c r="B69" s="45">
        <f t="shared" si="3"/>
        <v>0.24857110490468992</v>
      </c>
      <c r="C69" s="45">
        <f t="shared" si="4"/>
        <v>0.25142889509531008</v>
      </c>
    </row>
    <row r="70" spans="1:3" ht="15.65" customHeight="1">
      <c r="A70" s="44">
        <v>0.68</v>
      </c>
      <c r="B70" s="45">
        <f t="shared" si="3"/>
        <v>0.25174776954642952</v>
      </c>
      <c r="C70" s="45">
        <f t="shared" si="4"/>
        <v>0.24825223045357048</v>
      </c>
    </row>
    <row r="71" spans="1:3" ht="15.65" customHeight="1">
      <c r="A71" s="44">
        <v>0.69000000000000006</v>
      </c>
      <c r="B71" s="45">
        <f t="shared" si="3"/>
        <v>0.25490290632569057</v>
      </c>
      <c r="C71" s="45">
        <f t="shared" si="4"/>
        <v>0.24509709367430943</v>
      </c>
    </row>
    <row r="72" spans="1:3" ht="15.65" customHeight="1">
      <c r="A72" s="44">
        <v>0.70000000000000007</v>
      </c>
      <c r="B72" s="45">
        <f t="shared" si="3"/>
        <v>0.25803634777692697</v>
      </c>
      <c r="C72" s="45">
        <f t="shared" si="4"/>
        <v>0.24196365222307303</v>
      </c>
    </row>
    <row r="73" spans="1:3" ht="15.65" customHeight="1">
      <c r="A73" s="44">
        <v>0.71</v>
      </c>
      <c r="B73" s="45">
        <f t="shared" si="3"/>
        <v>0.26114793191001329</v>
      </c>
      <c r="C73" s="45">
        <f t="shared" si="4"/>
        <v>0.23885206808998671</v>
      </c>
    </row>
    <row r="74" spans="1:3" ht="15.65" customHeight="1">
      <c r="A74" s="44">
        <v>0.72</v>
      </c>
      <c r="B74" s="45">
        <f t="shared" si="3"/>
        <v>0.26423750222074882</v>
      </c>
      <c r="C74" s="45">
        <f t="shared" si="4"/>
        <v>0.23576249777925118</v>
      </c>
    </row>
    <row r="75" spans="1:3" ht="15.65" customHeight="1">
      <c r="A75" s="44">
        <v>0.73</v>
      </c>
      <c r="B75" s="45">
        <f t="shared" si="3"/>
        <v>0.26730490769910253</v>
      </c>
      <c r="C75" s="45">
        <f t="shared" si="4"/>
        <v>0.23269509230089747</v>
      </c>
    </row>
    <row r="76" spans="1:3" ht="15.65" customHeight="1">
      <c r="A76" s="44">
        <v>0.74</v>
      </c>
      <c r="B76" s="45">
        <f t="shared" si="3"/>
        <v>0.27035000283520938</v>
      </c>
      <c r="C76" s="45">
        <f t="shared" si="4"/>
        <v>0.22964999716479062</v>
      </c>
    </row>
    <row r="77" spans="1:3" ht="15.65" customHeight="1">
      <c r="A77" s="44">
        <v>0.75</v>
      </c>
      <c r="B77" s="45">
        <f t="shared" si="3"/>
        <v>0.27337264762313174</v>
      </c>
      <c r="C77" s="45">
        <f t="shared" si="4"/>
        <v>0.22662735237686826</v>
      </c>
    </row>
    <row r="78" spans="1:3" ht="15.65" customHeight="1">
      <c r="A78" s="44">
        <v>0.76</v>
      </c>
      <c r="B78" s="45">
        <f t="shared" si="3"/>
        <v>0.27637270756240062</v>
      </c>
      <c r="C78" s="45">
        <f t="shared" si="4"/>
        <v>0.22362729243759938</v>
      </c>
    </row>
    <row r="79" spans="1:3" ht="15.65" customHeight="1">
      <c r="A79" s="44">
        <v>0.77</v>
      </c>
      <c r="B79" s="45">
        <f t="shared" si="3"/>
        <v>0.27935005365735044</v>
      </c>
      <c r="C79" s="45">
        <f t="shared" si="4"/>
        <v>0.22064994634264956</v>
      </c>
    </row>
    <row r="80" spans="1:3" ht="15.65" customHeight="1">
      <c r="A80" s="44">
        <v>0.78</v>
      </c>
      <c r="B80" s="45">
        <f t="shared" si="3"/>
        <v>0.28230456241426694</v>
      </c>
      <c r="C80" s="45">
        <f t="shared" si="4"/>
        <v>0.21769543758573306</v>
      </c>
    </row>
    <row r="81" spans="1:3" ht="15.65" customHeight="1">
      <c r="A81" s="44">
        <v>0.79</v>
      </c>
      <c r="B81" s="45">
        <f t="shared" si="3"/>
        <v>0.28523611583636288</v>
      </c>
      <c r="C81" s="45">
        <f t="shared" si="4"/>
        <v>0.21476388416363712</v>
      </c>
    </row>
    <row r="82" spans="1:3" ht="15.65" customHeight="1">
      <c r="A82" s="44">
        <v>0.8</v>
      </c>
      <c r="B82" s="45">
        <f t="shared" si="3"/>
        <v>0.28814460141660336</v>
      </c>
      <c r="C82" s="45">
        <f t="shared" si="4"/>
        <v>0.21185539858339664</v>
      </c>
    </row>
    <row r="83" spans="1:3" ht="15.65" customHeight="1">
      <c r="A83" s="44">
        <v>0.81</v>
      </c>
      <c r="B83" s="45">
        <f t="shared" si="3"/>
        <v>0.29102991212839835</v>
      </c>
      <c r="C83" s="45">
        <f t="shared" si="4"/>
        <v>0.20897008787160165</v>
      </c>
    </row>
    <row r="84" spans="1:3" ht="15.65" customHeight="1">
      <c r="A84" s="44">
        <v>0.82000000000000006</v>
      </c>
      <c r="B84" s="45">
        <f t="shared" si="3"/>
        <v>0.29389194641418692</v>
      </c>
      <c r="C84" s="45">
        <f t="shared" si="4"/>
        <v>0.20610805358581308</v>
      </c>
    </row>
    <row r="85" spans="1:3" ht="15.65" customHeight="1">
      <c r="A85" s="44">
        <v>0.83000000000000007</v>
      </c>
      <c r="B85" s="45">
        <f t="shared" si="3"/>
        <v>0.29673060817193164</v>
      </c>
      <c r="C85" s="45">
        <f t="shared" si="4"/>
        <v>0.20326939182806836</v>
      </c>
    </row>
    <row r="86" spans="1:3" ht="15.65" customHeight="1">
      <c r="A86" s="44">
        <v>0.84</v>
      </c>
      <c r="B86" s="45">
        <f t="shared" si="3"/>
        <v>0.29954580673955034</v>
      </c>
      <c r="C86" s="45">
        <f t="shared" si="4"/>
        <v>0.20045419326044966</v>
      </c>
    </row>
    <row r="87" spans="1:3" ht="15.65" customHeight="1">
      <c r="A87" s="44">
        <v>0.85</v>
      </c>
      <c r="B87" s="45">
        <f t="shared" si="3"/>
        <v>0.30233745687730762</v>
      </c>
      <c r="C87" s="45">
        <f t="shared" si="4"/>
        <v>0.19766254312269238</v>
      </c>
    </row>
    <row r="88" spans="1:3" ht="15.65" customHeight="1">
      <c r="A88" s="44">
        <v>0.86</v>
      </c>
      <c r="B88" s="45">
        <f t="shared" si="3"/>
        <v>0.30510547874819172</v>
      </c>
      <c r="C88" s="45">
        <f t="shared" si="4"/>
        <v>0.19489452125180828</v>
      </c>
    </row>
    <row r="89" spans="1:3" ht="15.65" customHeight="1">
      <c r="A89" s="44">
        <v>0.87</v>
      </c>
      <c r="B89" s="45">
        <f t="shared" si="3"/>
        <v>0.30784979789630373</v>
      </c>
      <c r="C89" s="45">
        <f t="shared" si="4"/>
        <v>0.19215020210369627</v>
      </c>
    </row>
    <row r="90" spans="1:3" ht="15.65" customHeight="1">
      <c r="A90" s="44">
        <v>0.88</v>
      </c>
      <c r="B90" s="45">
        <f t="shared" si="3"/>
        <v>0.31057034522328786</v>
      </c>
      <c r="C90" s="45">
        <f t="shared" si="4"/>
        <v>0.18942965477671214</v>
      </c>
    </row>
    <row r="91" spans="1:3" ht="15.65" customHeight="1">
      <c r="A91" s="44">
        <v>0.89</v>
      </c>
      <c r="B91" s="45">
        <f t="shared" si="3"/>
        <v>0.31326705696282742</v>
      </c>
      <c r="C91" s="45">
        <f t="shared" si="4"/>
        <v>0.18673294303717258</v>
      </c>
    </row>
    <row r="92" spans="1:3" ht="15.65" customHeight="1">
      <c r="A92" s="44">
        <v>0.9</v>
      </c>
      <c r="B92" s="45">
        <f t="shared" si="3"/>
        <v>0.31593987465324047</v>
      </c>
      <c r="C92" s="45">
        <f t="shared" si="4"/>
        <v>0.18406012534675953</v>
      </c>
    </row>
    <row r="93" spans="1:3" ht="15.65" customHeight="1">
      <c r="A93" s="44">
        <v>0.91</v>
      </c>
      <c r="B93" s="45">
        <f t="shared" si="3"/>
        <v>0.31858874510820279</v>
      </c>
      <c r="C93" s="45">
        <f t="shared" si="4"/>
        <v>0.18141125489179721</v>
      </c>
    </row>
    <row r="94" spans="1:3" ht="15.65" customHeight="1">
      <c r="A94" s="44">
        <v>0.92</v>
      </c>
      <c r="B94" s="45">
        <f t="shared" si="3"/>
        <v>0.32121362038562828</v>
      </c>
      <c r="C94" s="45">
        <f t="shared" si="4"/>
        <v>0.17878637961437172</v>
      </c>
    </row>
    <row r="95" spans="1:3" ht="15.65" customHeight="1">
      <c r="A95" s="44">
        <v>0.93</v>
      </c>
      <c r="B95" s="45">
        <f t="shared" si="3"/>
        <v>0.32381445775474216</v>
      </c>
      <c r="C95" s="45">
        <f t="shared" si="4"/>
        <v>0.17618554224525784</v>
      </c>
    </row>
    <row r="96" spans="1:3" ht="15.65" customHeight="1">
      <c r="A96" s="44">
        <v>0.94000000000000006</v>
      </c>
      <c r="B96" s="45">
        <f t="shared" si="3"/>
        <v>0.32639121966137552</v>
      </c>
      <c r="C96" s="45">
        <f t="shared" si="4"/>
        <v>0.17360878033862448</v>
      </c>
    </row>
    <row r="97" spans="1:3" ht="15.65" customHeight="1">
      <c r="A97" s="44">
        <v>0.95000000000000007</v>
      </c>
      <c r="B97" s="45">
        <f t="shared" si="3"/>
        <v>0.32894387369151823</v>
      </c>
      <c r="C97" s="45">
        <f t="shared" si="4"/>
        <v>0.17105612630848177</v>
      </c>
    </row>
    <row r="98" spans="1:3" ht="15.65" customHeight="1">
      <c r="A98" s="44">
        <v>0.96</v>
      </c>
      <c r="B98" s="45">
        <f t="shared" si="3"/>
        <v>0.33147239253316219</v>
      </c>
      <c r="C98" s="45">
        <f t="shared" si="4"/>
        <v>0.16852760746683781</v>
      </c>
    </row>
    <row r="99" spans="1:3" ht="15.65" customHeight="1">
      <c r="A99" s="44">
        <v>0.97</v>
      </c>
      <c r="B99" s="45">
        <f t="shared" si="3"/>
        <v>0.33397675393647042</v>
      </c>
      <c r="C99" s="45">
        <f t="shared" si="4"/>
        <v>0.16602324606352958</v>
      </c>
    </row>
    <row r="100" spans="1:3" ht="15.65" customHeight="1">
      <c r="A100" s="44">
        <v>0.98</v>
      </c>
      <c r="B100" s="45">
        <f t="shared" si="3"/>
        <v>0.33645694067230769</v>
      </c>
      <c r="C100" s="45">
        <f t="shared" si="4"/>
        <v>0.16354305932769231</v>
      </c>
    </row>
    <row r="101" spans="1:3" ht="15.65" customHeight="1">
      <c r="A101" s="44">
        <v>0.99</v>
      </c>
      <c r="B101" s="45">
        <f t="shared" si="3"/>
        <v>0.33891294048916909</v>
      </c>
      <c r="C101" s="45">
        <f t="shared" si="4"/>
        <v>0.16108705951083091</v>
      </c>
    </row>
    <row r="102" spans="1:3" ht="15.65" customHeight="1">
      <c r="A102" s="44">
        <v>1</v>
      </c>
      <c r="B102" s="45">
        <f t="shared" si="3"/>
        <v>0.34134474606854304</v>
      </c>
      <c r="C102" s="45">
        <f t="shared" si="4"/>
        <v>0.15865525393145696</v>
      </c>
    </row>
    <row r="103" spans="1:3" ht="15.65" customHeight="1">
      <c r="A103" s="44">
        <v>1.01</v>
      </c>
      <c r="B103" s="45">
        <f t="shared" si="3"/>
        <v>0.34375235497874546</v>
      </c>
      <c r="C103" s="45">
        <f t="shared" si="4"/>
        <v>0.15624764502125454</v>
      </c>
    </row>
    <row r="104" spans="1:3" ht="15.65" customHeight="1">
      <c r="A104" s="44">
        <v>1.02</v>
      </c>
      <c r="B104" s="45">
        <f t="shared" si="3"/>
        <v>0.34613576962726511</v>
      </c>
      <c r="C104" s="45">
        <f t="shared" si="4"/>
        <v>0.15386423037273489</v>
      </c>
    </row>
    <row r="105" spans="1:3" ht="15.65" customHeight="1">
      <c r="A105" s="44">
        <v>1.03</v>
      </c>
      <c r="B105" s="45">
        <f t="shared" si="3"/>
        <v>0.34849499721165633</v>
      </c>
      <c r="C105" s="45">
        <f t="shared" si="4"/>
        <v>0.15150500278834367</v>
      </c>
    </row>
    <row r="106" spans="1:3" ht="15.65" customHeight="1">
      <c r="A106" s="44">
        <v>1.04</v>
      </c>
      <c r="B106" s="45">
        <f t="shared" si="3"/>
        <v>0.35083004966901865</v>
      </c>
      <c r="C106" s="45">
        <f t="shared" si="4"/>
        <v>0.14916995033098135</v>
      </c>
    </row>
    <row r="107" spans="1:3" ht="15.65" customHeight="1">
      <c r="A107" s="44">
        <v>1.05</v>
      </c>
      <c r="B107" s="45">
        <f t="shared" si="3"/>
        <v>0.35314094362410409</v>
      </c>
      <c r="C107" s="45">
        <f t="shared" si="4"/>
        <v>0.14685905637589591</v>
      </c>
    </row>
    <row r="108" spans="1:3" ht="15.65" customHeight="1">
      <c r="A108" s="44">
        <v>1.06</v>
      </c>
      <c r="B108" s="45">
        <f t="shared" si="3"/>
        <v>0.35542770033609039</v>
      </c>
      <c r="C108" s="45">
        <f t="shared" si="4"/>
        <v>0.14457229966390961</v>
      </c>
    </row>
    <row r="109" spans="1:3" ht="15.65" customHeight="1">
      <c r="A109" s="44">
        <v>1.07</v>
      </c>
      <c r="B109" s="45">
        <f t="shared" si="3"/>
        <v>0.35769034564406077</v>
      </c>
      <c r="C109" s="45">
        <f t="shared" si="4"/>
        <v>0.14230965435593923</v>
      </c>
    </row>
    <row r="110" spans="1:3" ht="15.65" customHeight="1">
      <c r="A110" s="44">
        <v>1.08</v>
      </c>
      <c r="B110" s="45">
        <f t="shared" si="3"/>
        <v>0.35992890991123094</v>
      </c>
      <c r="C110" s="45">
        <f t="shared" si="4"/>
        <v>0.14007109008876906</v>
      </c>
    </row>
    <row r="111" spans="1:3" ht="15.65" customHeight="1">
      <c r="A111" s="44">
        <v>1.0900000000000001</v>
      </c>
      <c r="B111" s="45">
        <f t="shared" si="3"/>
        <v>0.3621434279679645</v>
      </c>
      <c r="C111" s="45">
        <f t="shared" si="4"/>
        <v>0.1378565720320355</v>
      </c>
    </row>
    <row r="112" spans="1:3" ht="15.65" customHeight="1">
      <c r="A112" s="44">
        <v>1.1000000000000001</v>
      </c>
      <c r="B112" s="45">
        <f t="shared" si="3"/>
        <v>0.36433393905361733</v>
      </c>
      <c r="C112" s="45">
        <f t="shared" si="4"/>
        <v>0.13566606094638267</v>
      </c>
    </row>
    <row r="113" spans="1:3" ht="15.65" customHeight="1">
      <c r="A113" s="44">
        <v>1.1100000000000001</v>
      </c>
      <c r="B113" s="45">
        <f t="shared" si="3"/>
        <v>0.36650048675725277</v>
      </c>
      <c r="C113" s="45">
        <f t="shared" si="4"/>
        <v>0.13349951324274723</v>
      </c>
    </row>
    <row r="114" spans="1:3" ht="15.65" customHeight="1">
      <c r="A114" s="44">
        <v>1.1200000000000001</v>
      </c>
      <c r="B114" s="45">
        <f t="shared" si="3"/>
        <v>0.36864311895726931</v>
      </c>
      <c r="C114" s="45">
        <f t="shared" si="4"/>
        <v>0.13135688104273069</v>
      </c>
    </row>
    <row r="115" spans="1:3" ht="15.65" customHeight="1">
      <c r="A115" s="44">
        <v>1.1300000000000001</v>
      </c>
      <c r="B115" s="45">
        <f t="shared" si="3"/>
        <v>0.3707618877599822</v>
      </c>
      <c r="C115" s="45">
        <f t="shared" si="4"/>
        <v>0.1292381122400178</v>
      </c>
    </row>
    <row r="116" spans="1:3" ht="15.65" customHeight="1">
      <c r="A116" s="44">
        <v>1.1400000000000001</v>
      </c>
      <c r="B116" s="45">
        <f t="shared" si="3"/>
        <v>0.37285684943720176</v>
      </c>
      <c r="C116" s="45">
        <f t="shared" si="4"/>
        <v>0.12714315056279824</v>
      </c>
    </row>
    <row r="117" spans="1:3" ht="15.65" customHeight="1">
      <c r="A117" s="44">
        <v>1.1500000000000001</v>
      </c>
      <c r="B117" s="45">
        <f t="shared" si="3"/>
        <v>0.37492806436284987</v>
      </c>
      <c r="C117" s="45">
        <f t="shared" si="4"/>
        <v>0.12507193563715013</v>
      </c>
    </row>
    <row r="118" spans="1:3" ht="15.65" customHeight="1">
      <c r="A118" s="44">
        <v>1.1599999999999999</v>
      </c>
      <c r="B118" s="45">
        <f t="shared" si="3"/>
        <v>0.37697559694865657</v>
      </c>
      <c r="C118" s="45">
        <f t="shared" si="4"/>
        <v>0.12302440305134343</v>
      </c>
    </row>
    <row r="119" spans="1:3" ht="15.65" customHeight="1">
      <c r="A119" s="44">
        <v>1.17</v>
      </c>
      <c r="B119" s="45">
        <f t="shared" si="3"/>
        <v>0.37899951557898182</v>
      </c>
      <c r="C119" s="45">
        <f t="shared" si="4"/>
        <v>0.12100048442101818</v>
      </c>
    </row>
    <row r="120" spans="1:3" ht="15.65" customHeight="1">
      <c r="A120" s="44">
        <v>1.18</v>
      </c>
      <c r="B120" s="45">
        <f t="shared" si="3"/>
        <v>0.38099989254479927</v>
      </c>
      <c r="C120" s="45">
        <f t="shared" si="4"/>
        <v>0.11900010745520073</v>
      </c>
    </row>
    <row r="121" spans="1:3" ht="15.65" customHeight="1">
      <c r="A121" s="44">
        <v>1.19</v>
      </c>
      <c r="B121" s="45">
        <f t="shared" si="3"/>
        <v>0.38297680397689138</v>
      </c>
      <c r="C121" s="45">
        <f t="shared" si="4"/>
        <v>0.11702319602310862</v>
      </c>
    </row>
    <row r="122" spans="1:3" ht="15.65" customHeight="1">
      <c r="A122" s="44">
        <v>1.2</v>
      </c>
      <c r="B122" s="45">
        <f t="shared" si="3"/>
        <v>0.38493032977829178</v>
      </c>
      <c r="C122" s="45">
        <f t="shared" si="4"/>
        <v>0.11506967022170822</v>
      </c>
    </row>
    <row r="123" spans="1:3" ht="15.65" customHeight="1">
      <c r="A123" s="44">
        <v>1.21</v>
      </c>
      <c r="B123" s="45">
        <f t="shared" si="3"/>
        <v>0.38686055355602278</v>
      </c>
      <c r="C123" s="45">
        <f t="shared" si="4"/>
        <v>0.11313944644397722</v>
      </c>
    </row>
    <row r="124" spans="1:3" ht="15.65" customHeight="1">
      <c r="A124" s="44">
        <v>1.22</v>
      </c>
      <c r="B124" s="45">
        <f t="shared" si="3"/>
        <v>0.38876756255216538</v>
      </c>
      <c r="C124" s="45">
        <f t="shared" si="4"/>
        <v>0.11123243744783462</v>
      </c>
    </row>
    <row r="125" spans="1:3" ht="15.65" customHeight="1">
      <c r="A125" s="44">
        <v>1.23</v>
      </c>
      <c r="B125" s="45">
        <f t="shared" si="3"/>
        <v>0.39065144757430814</v>
      </c>
      <c r="C125" s="45">
        <f t="shared" si="4"/>
        <v>0.10934855242569186</v>
      </c>
    </row>
    <row r="126" spans="1:3" ht="15.65" customHeight="1">
      <c r="A126" s="44">
        <v>1.24</v>
      </c>
      <c r="B126" s="45">
        <f t="shared" si="3"/>
        <v>0.39251230292541306</v>
      </c>
      <c r="C126" s="45">
        <f t="shared" si="4"/>
        <v>0.10748769707458694</v>
      </c>
    </row>
    <row r="127" spans="1:3" ht="15.65" customHeight="1">
      <c r="A127" s="44">
        <v>1.25</v>
      </c>
      <c r="B127" s="45">
        <f t="shared" si="3"/>
        <v>0.39435022633314476</v>
      </c>
      <c r="C127" s="45">
        <f t="shared" si="4"/>
        <v>0.10564977366685524</v>
      </c>
    </row>
    <row r="128" spans="1:3" ht="15.65" customHeight="1">
      <c r="A128" s="44">
        <v>1.26</v>
      </c>
      <c r="B128" s="45">
        <f t="shared" si="3"/>
        <v>0.39616531887869966</v>
      </c>
      <c r="C128" s="45">
        <f t="shared" si="4"/>
        <v>0.10383468112130034</v>
      </c>
    </row>
    <row r="129" spans="1:3" ht="15.65" customHeight="1">
      <c r="A129" s="44">
        <v>1.27</v>
      </c>
      <c r="B129" s="45">
        <f t="shared" si="3"/>
        <v>0.39795768492518091</v>
      </c>
      <c r="C129" s="45">
        <f t="shared" si="4"/>
        <v>0.10204231507481909</v>
      </c>
    </row>
    <row r="130" spans="1:3" ht="15.65" customHeight="1">
      <c r="A130" s="44">
        <v>1.28</v>
      </c>
      <c r="B130" s="45">
        <f t="shared" si="3"/>
        <v>0.39972743204555794</v>
      </c>
      <c r="C130" s="45">
        <f t="shared" si="4"/>
        <v>0.10027256795444206</v>
      </c>
    </row>
    <row r="131" spans="1:3" ht="15.65" customHeight="1">
      <c r="A131" s="44">
        <v>1.29</v>
      </c>
      <c r="B131" s="45">
        <f t="shared" ref="B131:B194" si="5">NORMSDIST(A131)-0.5</f>
        <v>0.40147467095025213</v>
      </c>
      <c r="C131" s="45">
        <f t="shared" ref="C131:C194" si="6">1-NORMSDIST(A131)</f>
        <v>9.8525329049747867E-2</v>
      </c>
    </row>
    <row r="132" spans="1:3" ht="15.65" customHeight="1">
      <c r="A132" s="44">
        <v>1.3</v>
      </c>
      <c r="B132" s="45">
        <f t="shared" si="5"/>
        <v>0.4031995154143897</v>
      </c>
      <c r="C132" s="45">
        <f t="shared" si="6"/>
        <v>9.6800484585610302E-2</v>
      </c>
    </row>
    <row r="133" spans="1:3" ht="15.65" customHeight="1">
      <c r="A133" s="44">
        <v>1.31</v>
      </c>
      <c r="B133" s="45">
        <f t="shared" si="5"/>
        <v>0.40490208220476098</v>
      </c>
      <c r="C133" s="45">
        <f t="shared" si="6"/>
        <v>9.5097917795239018E-2</v>
      </c>
    </row>
    <row r="134" spans="1:3" ht="15.65" customHeight="1">
      <c r="A134" s="44">
        <v>1.32</v>
      </c>
      <c r="B134" s="45">
        <f t="shared" si="5"/>
        <v>0.40658249100652821</v>
      </c>
      <c r="C134" s="45">
        <f t="shared" si="6"/>
        <v>9.3417508993471787E-2</v>
      </c>
    </row>
    <row r="135" spans="1:3" ht="15.65" customHeight="1">
      <c r="A135" s="44">
        <v>1.33</v>
      </c>
      <c r="B135" s="45">
        <f t="shared" si="5"/>
        <v>0.40824086434971918</v>
      </c>
      <c r="C135" s="45">
        <f t="shared" si="6"/>
        <v>9.1759135650280821E-2</v>
      </c>
    </row>
    <row r="136" spans="1:3" ht="15.65" customHeight="1">
      <c r="A136" s="44">
        <v>1.34</v>
      </c>
      <c r="B136" s="45">
        <f t="shared" si="5"/>
        <v>0.40987732753554751</v>
      </c>
      <c r="C136" s="45">
        <f t="shared" si="6"/>
        <v>9.0122672464452491E-2</v>
      </c>
    </row>
    <row r="137" spans="1:3" ht="15.65" customHeight="1">
      <c r="A137" s="44">
        <v>1.35</v>
      </c>
      <c r="B137" s="45">
        <f t="shared" si="5"/>
        <v>0.41149200856259804</v>
      </c>
      <c r="C137" s="45">
        <f t="shared" si="6"/>
        <v>8.8507991437401956E-2</v>
      </c>
    </row>
    <row r="138" spans="1:3" ht="15.65" customHeight="1">
      <c r="A138" s="44">
        <v>1.36</v>
      </c>
      <c r="B138" s="45">
        <f t="shared" si="5"/>
        <v>0.41308503805291497</v>
      </c>
      <c r="C138" s="45">
        <f t="shared" si="6"/>
        <v>8.6914961947085034E-2</v>
      </c>
    </row>
    <row r="139" spans="1:3" ht="15.65" customHeight="1">
      <c r="A139" s="44">
        <v>1.37</v>
      </c>
      <c r="B139" s="45">
        <f t="shared" si="5"/>
        <v>0.41465654917803307</v>
      </c>
      <c r="C139" s="45">
        <f t="shared" si="6"/>
        <v>8.5343450821966926E-2</v>
      </c>
    </row>
    <row r="140" spans="1:3" ht="15.65" customHeight="1">
      <c r="A140" s="44">
        <v>1.3800000000000001</v>
      </c>
      <c r="B140" s="45">
        <f t="shared" si="5"/>
        <v>0.41620667758498575</v>
      </c>
      <c r="C140" s="45">
        <f t="shared" si="6"/>
        <v>8.3793322415014249E-2</v>
      </c>
    </row>
    <row r="141" spans="1:3" ht="15.65" customHeight="1">
      <c r="A141" s="44">
        <v>1.3900000000000001</v>
      </c>
      <c r="B141" s="45">
        <f t="shared" si="5"/>
        <v>0.41773556132233114</v>
      </c>
      <c r="C141" s="45">
        <f t="shared" si="6"/>
        <v>8.2264438677668861E-2</v>
      </c>
    </row>
    <row r="142" spans="1:3" ht="15.65" customHeight="1">
      <c r="A142" s="44">
        <v>1.4000000000000001</v>
      </c>
      <c r="B142" s="45">
        <f t="shared" si="5"/>
        <v>0.41924334076622893</v>
      </c>
      <c r="C142" s="45">
        <f t="shared" si="6"/>
        <v>8.0756659233771066E-2</v>
      </c>
    </row>
    <row r="143" spans="1:3" ht="15.65" customHeight="1">
      <c r="A143" s="44">
        <v>1.41</v>
      </c>
      <c r="B143" s="45">
        <f t="shared" si="5"/>
        <v>0.42073015854660756</v>
      </c>
      <c r="C143" s="45">
        <f t="shared" si="6"/>
        <v>7.9269841453392442E-2</v>
      </c>
    </row>
    <row r="144" spans="1:3" ht="15.65" customHeight="1">
      <c r="A144" s="44">
        <v>1.42</v>
      </c>
      <c r="B144" s="45">
        <f t="shared" si="5"/>
        <v>0.42219615947345368</v>
      </c>
      <c r="C144" s="45">
        <f t="shared" si="6"/>
        <v>7.780384052654632E-2</v>
      </c>
    </row>
    <row r="145" spans="1:3" ht="15.65" customHeight="1">
      <c r="A145" s="44">
        <v>1.43</v>
      </c>
      <c r="B145" s="45">
        <f t="shared" si="5"/>
        <v>0.42364149046326083</v>
      </c>
      <c r="C145" s="45">
        <f t="shared" si="6"/>
        <v>7.6358509536739172E-2</v>
      </c>
    </row>
    <row r="146" spans="1:3" ht="15.65" customHeight="1">
      <c r="A146" s="44">
        <v>1.44</v>
      </c>
      <c r="B146" s="45">
        <f t="shared" si="5"/>
        <v>0.42506630046567295</v>
      </c>
      <c r="C146" s="45">
        <f t="shared" si="6"/>
        <v>7.4933699534327047E-2</v>
      </c>
    </row>
    <row r="147" spans="1:3" ht="15.65" customHeight="1">
      <c r="A147" s="44">
        <v>1.45</v>
      </c>
      <c r="B147" s="45">
        <f t="shared" si="5"/>
        <v>0.4264707403903516</v>
      </c>
      <c r="C147" s="45">
        <f t="shared" si="6"/>
        <v>7.3529259609648401E-2</v>
      </c>
    </row>
    <row r="148" spans="1:3" ht="15.65" customHeight="1">
      <c r="A148" s="44">
        <v>1.46</v>
      </c>
      <c r="B148" s="45">
        <f t="shared" si="5"/>
        <v>0.42785496303410619</v>
      </c>
      <c r="C148" s="45">
        <f t="shared" si="6"/>
        <v>7.2145036965893805E-2</v>
      </c>
    </row>
    <row r="149" spans="1:3" ht="15.65" customHeight="1">
      <c r="A149" s="44">
        <v>1.47</v>
      </c>
      <c r="B149" s="45">
        <f t="shared" si="5"/>
        <v>0.42921912300831444</v>
      </c>
      <c r="C149" s="45">
        <f t="shared" si="6"/>
        <v>7.078087699168556E-2</v>
      </c>
    </row>
    <row r="150" spans="1:3" ht="15.65" customHeight="1">
      <c r="A150" s="44">
        <v>1.48</v>
      </c>
      <c r="B150" s="45">
        <f t="shared" si="5"/>
        <v>0.43056337666666833</v>
      </c>
      <c r="C150" s="45">
        <f t="shared" si="6"/>
        <v>6.9436623333331671E-2</v>
      </c>
    </row>
    <row r="151" spans="1:3" ht="15.65" customHeight="1">
      <c r="A151" s="44">
        <v>1.49</v>
      </c>
      <c r="B151" s="45">
        <f t="shared" si="5"/>
        <v>0.43188788203327455</v>
      </c>
      <c r="C151" s="45">
        <f t="shared" si="6"/>
        <v>6.8112117966725449E-2</v>
      </c>
    </row>
    <row r="152" spans="1:3" ht="15.65" customHeight="1">
      <c r="A152" s="44">
        <v>1.5</v>
      </c>
      <c r="B152" s="45">
        <f t="shared" si="5"/>
        <v>0.43319279873114191</v>
      </c>
      <c r="C152" s="45">
        <f t="shared" si="6"/>
        <v>6.6807201268858085E-2</v>
      </c>
    </row>
    <row r="153" spans="1:3" ht="15.65" customHeight="1">
      <c r="A153" s="44">
        <v>1.51</v>
      </c>
      <c r="B153" s="45">
        <f t="shared" si="5"/>
        <v>0.43447828791108356</v>
      </c>
      <c r="C153" s="45">
        <f t="shared" si="6"/>
        <v>6.5521712088916439E-2</v>
      </c>
    </row>
    <row r="154" spans="1:3" ht="15.65" customHeight="1">
      <c r="A154" s="44">
        <v>1.52</v>
      </c>
      <c r="B154" s="45">
        <f t="shared" si="5"/>
        <v>0.43574451218106425</v>
      </c>
      <c r="C154" s="45">
        <f t="shared" si="6"/>
        <v>6.4255487818935753E-2</v>
      </c>
    </row>
    <row r="155" spans="1:3" ht="15.65" customHeight="1">
      <c r="A155" s="44">
        <v>1.53</v>
      </c>
      <c r="B155" s="45">
        <f t="shared" si="5"/>
        <v>0.43699163553602161</v>
      </c>
      <c r="C155" s="45">
        <f t="shared" si="6"/>
        <v>6.3008364463978395E-2</v>
      </c>
    </row>
    <row r="156" spans="1:3" ht="15.65" customHeight="1">
      <c r="A156" s="44">
        <v>1.54</v>
      </c>
      <c r="B156" s="45">
        <f t="shared" si="5"/>
        <v>0.43821982328818809</v>
      </c>
      <c r="C156" s="45">
        <f t="shared" si="6"/>
        <v>6.1780176711811907E-2</v>
      </c>
    </row>
    <row r="157" spans="1:3" ht="15.65" customHeight="1">
      <c r="A157" s="44">
        <v>1.55</v>
      </c>
      <c r="B157" s="45">
        <f t="shared" si="5"/>
        <v>0.43942924199794098</v>
      </c>
      <c r="C157" s="45">
        <f t="shared" si="6"/>
        <v>6.0570758002059022E-2</v>
      </c>
    </row>
    <row r="158" spans="1:3" ht="15.65" customHeight="1">
      <c r="A158" s="44">
        <v>1.56</v>
      </c>
      <c r="B158" s="45">
        <f t="shared" si="5"/>
        <v>0.44062005940520699</v>
      </c>
      <c r="C158" s="45">
        <f t="shared" si="6"/>
        <v>5.9379940594793013E-2</v>
      </c>
    </row>
    <row r="159" spans="1:3" ht="15.65" customHeight="1">
      <c r="A159" s="44">
        <v>1.57</v>
      </c>
      <c r="B159" s="45">
        <f t="shared" si="5"/>
        <v>0.44179244436144693</v>
      </c>
      <c r="C159" s="45">
        <f t="shared" si="6"/>
        <v>5.8207555638553066E-2</v>
      </c>
    </row>
    <row r="160" spans="1:3" ht="15.65" customHeight="1">
      <c r="A160" s="44">
        <v>1.58</v>
      </c>
      <c r="B160" s="45">
        <f t="shared" si="5"/>
        <v>0.44294656676224586</v>
      </c>
      <c r="C160" s="45">
        <f t="shared" si="6"/>
        <v>5.7053433237754136E-2</v>
      </c>
    </row>
    <row r="161" spans="1:3" ht="15.65" customHeight="1">
      <c r="A161" s="44">
        <v>1.59</v>
      </c>
      <c r="B161" s="45">
        <f t="shared" si="5"/>
        <v>0.44408259748053058</v>
      </c>
      <c r="C161" s="45">
        <f t="shared" si="6"/>
        <v>5.5917402519469417E-2</v>
      </c>
    </row>
    <row r="162" spans="1:3" ht="15.65" customHeight="1">
      <c r="A162" s="44">
        <v>1.6</v>
      </c>
      <c r="B162" s="45">
        <f t="shared" si="5"/>
        <v>0.44520070830044201</v>
      </c>
      <c r="C162" s="45">
        <f t="shared" si="6"/>
        <v>5.4799291699557995E-2</v>
      </c>
    </row>
    <row r="163" spans="1:3" ht="15.65" customHeight="1">
      <c r="A163" s="44">
        <v>1.61</v>
      </c>
      <c r="B163" s="45">
        <f t="shared" si="5"/>
        <v>0.44630107185188028</v>
      </c>
      <c r="C163" s="45">
        <f t="shared" si="6"/>
        <v>5.3698928148119718E-2</v>
      </c>
    </row>
    <row r="164" spans="1:3" ht="15.65" customHeight="1">
      <c r="A164" s="44">
        <v>1.62</v>
      </c>
      <c r="B164" s="45">
        <f t="shared" si="5"/>
        <v>0.44738386154574794</v>
      </c>
      <c r="C164" s="45">
        <f t="shared" si="6"/>
        <v>5.2616138454252059E-2</v>
      </c>
    </row>
    <row r="165" spans="1:3" ht="15.65" customHeight="1">
      <c r="A165" s="44">
        <v>1.6300000000000001</v>
      </c>
      <c r="B165" s="45">
        <f t="shared" si="5"/>
        <v>0.44844925150991066</v>
      </c>
      <c r="C165" s="45">
        <f t="shared" si="6"/>
        <v>5.1550748490089338E-2</v>
      </c>
    </row>
    <row r="166" spans="1:3" ht="15.65" customHeight="1">
      <c r="A166" s="44">
        <v>1.6400000000000001</v>
      </c>
      <c r="B166" s="45">
        <f t="shared" si="5"/>
        <v>0.44949741652589625</v>
      </c>
      <c r="C166" s="45">
        <f t="shared" si="6"/>
        <v>5.0502583474103746E-2</v>
      </c>
    </row>
    <row r="167" spans="1:3" ht="15.65" customHeight="1">
      <c r="A167" s="44">
        <v>1.6500000000000001</v>
      </c>
      <c r="B167" s="45">
        <f t="shared" si="5"/>
        <v>0.4505285319663519</v>
      </c>
      <c r="C167" s="45">
        <f t="shared" si="6"/>
        <v>4.9471468033648103E-2</v>
      </c>
    </row>
    <row r="168" spans="1:3" ht="15.65" customHeight="1">
      <c r="A168" s="44">
        <v>1.6600000000000001</v>
      </c>
      <c r="B168" s="45">
        <f t="shared" si="5"/>
        <v>0.45154277373327723</v>
      </c>
      <c r="C168" s="45">
        <f t="shared" si="6"/>
        <v>4.8457226266722775E-2</v>
      </c>
    </row>
    <row r="169" spans="1:3" ht="15.65" customHeight="1">
      <c r="A169" s="44">
        <v>1.67</v>
      </c>
      <c r="B169" s="45">
        <f t="shared" si="5"/>
        <v>0.45254031819705265</v>
      </c>
      <c r="C169" s="45">
        <f t="shared" si="6"/>
        <v>4.7459681802947351E-2</v>
      </c>
    </row>
    <row r="170" spans="1:3" ht="15.65" customHeight="1">
      <c r="A170" s="44">
        <v>1.68</v>
      </c>
      <c r="B170" s="45">
        <f t="shared" si="5"/>
        <v>0.45352134213627993</v>
      </c>
      <c r="C170" s="45">
        <f t="shared" si="6"/>
        <v>4.6478657863720074E-2</v>
      </c>
    </row>
    <row r="171" spans="1:3" ht="15.65" customHeight="1">
      <c r="A171" s="44">
        <v>1.69</v>
      </c>
      <c r="B171" s="45">
        <f t="shared" si="5"/>
        <v>0.45448602267845017</v>
      </c>
      <c r="C171" s="45">
        <f t="shared" si="6"/>
        <v>4.5513977321549826E-2</v>
      </c>
    </row>
    <row r="172" spans="1:3" ht="15.65" customHeight="1">
      <c r="A172" s="44">
        <v>1.7</v>
      </c>
      <c r="B172" s="45">
        <f t="shared" si="5"/>
        <v>0.45543453724145699</v>
      </c>
      <c r="C172" s="45">
        <f t="shared" si="6"/>
        <v>4.4565462758543006E-2</v>
      </c>
    </row>
    <row r="173" spans="1:3" ht="15.65" customHeight="1">
      <c r="A173" s="44">
        <v>1.71</v>
      </c>
      <c r="B173" s="45">
        <f t="shared" si="5"/>
        <v>0.45636706347596812</v>
      </c>
      <c r="C173" s="45">
        <f t="shared" si="6"/>
        <v>4.3632936524031884E-2</v>
      </c>
    </row>
    <row r="174" spans="1:3" ht="15.65" customHeight="1">
      <c r="A174" s="44">
        <v>1.72</v>
      </c>
      <c r="B174" s="45">
        <f t="shared" si="5"/>
        <v>0.45728377920867114</v>
      </c>
      <c r="C174" s="45">
        <f t="shared" si="6"/>
        <v>4.2716220791328863E-2</v>
      </c>
    </row>
    <row r="175" spans="1:3" ht="15.65" customHeight="1">
      <c r="A175" s="44">
        <v>1.73</v>
      </c>
      <c r="B175" s="45">
        <f t="shared" si="5"/>
        <v>0.4581848623864051</v>
      </c>
      <c r="C175" s="45">
        <f t="shared" si="6"/>
        <v>4.1815137613594899E-2</v>
      </c>
    </row>
    <row r="176" spans="1:3" ht="15.65" customHeight="1">
      <c r="A176" s="44">
        <v>1.74</v>
      </c>
      <c r="B176" s="45">
        <f t="shared" si="5"/>
        <v>0.45907049102119268</v>
      </c>
      <c r="C176" s="45">
        <f t="shared" si="6"/>
        <v>4.0929508978807316E-2</v>
      </c>
    </row>
    <row r="177" spans="1:3" ht="15.65" customHeight="1">
      <c r="A177" s="44">
        <v>1.75</v>
      </c>
      <c r="B177" s="45">
        <f t="shared" si="5"/>
        <v>0.45994084313618289</v>
      </c>
      <c r="C177" s="45">
        <f t="shared" si="6"/>
        <v>4.0059156863817114E-2</v>
      </c>
    </row>
    <row r="178" spans="1:3" ht="15.65" customHeight="1">
      <c r="A178" s="44">
        <v>1.76</v>
      </c>
      <c r="B178" s="45">
        <f t="shared" si="5"/>
        <v>0.46079609671251731</v>
      </c>
      <c r="C178" s="45">
        <f t="shared" si="6"/>
        <v>3.9203903287482689E-2</v>
      </c>
    </row>
    <row r="179" spans="1:3" ht="15.65" customHeight="1">
      <c r="A179" s="44">
        <v>1.77</v>
      </c>
      <c r="B179" s="45">
        <f t="shared" si="5"/>
        <v>0.46163642963712881</v>
      </c>
      <c r="C179" s="45">
        <f t="shared" si="6"/>
        <v>3.8363570362871191E-2</v>
      </c>
    </row>
    <row r="180" spans="1:3" ht="15.65" customHeight="1">
      <c r="A180" s="44">
        <v>1.78</v>
      </c>
      <c r="B180" s="45">
        <f t="shared" si="5"/>
        <v>0.46246201965148326</v>
      </c>
      <c r="C180" s="45">
        <f t="shared" si="6"/>
        <v>3.7537980348516742E-2</v>
      </c>
    </row>
    <row r="181" spans="1:3" ht="15.65" customHeight="1">
      <c r="A181" s="44">
        <v>1.79</v>
      </c>
      <c r="B181" s="45">
        <f t="shared" si="5"/>
        <v>0.4632730443012737</v>
      </c>
      <c r="C181" s="45">
        <f t="shared" si="6"/>
        <v>3.6726955698726305E-2</v>
      </c>
    </row>
    <row r="182" spans="1:3" ht="15.65" customHeight="1">
      <c r="A182" s="44">
        <v>1.8</v>
      </c>
      <c r="B182" s="45">
        <f t="shared" si="5"/>
        <v>0.46406968088707423</v>
      </c>
      <c r="C182" s="45">
        <f t="shared" si="6"/>
        <v>3.5930319112925768E-2</v>
      </c>
    </row>
    <row r="183" spans="1:3" ht="15.65" customHeight="1">
      <c r="A183" s="44">
        <v>1.81</v>
      </c>
      <c r="B183" s="45">
        <f t="shared" si="5"/>
        <v>0.4648521064159612</v>
      </c>
      <c r="C183" s="45">
        <f t="shared" si="6"/>
        <v>3.5147893584038803E-2</v>
      </c>
    </row>
    <row r="184" spans="1:3" ht="15.65" customHeight="1">
      <c r="A184" s="44">
        <v>1.82</v>
      </c>
      <c r="B184" s="45">
        <f t="shared" si="5"/>
        <v>0.46562049755411006</v>
      </c>
      <c r="C184" s="45">
        <f t="shared" si="6"/>
        <v>3.4379502445889942E-2</v>
      </c>
    </row>
    <row r="185" spans="1:3" ht="15.65" customHeight="1">
      <c r="A185" s="44">
        <v>1.83</v>
      </c>
      <c r="B185" s="45">
        <f t="shared" si="5"/>
        <v>0.46637503058037166</v>
      </c>
      <c r="C185" s="45">
        <f t="shared" si="6"/>
        <v>3.3624969419628337E-2</v>
      </c>
    </row>
    <row r="186" spans="1:3" ht="15.65" customHeight="1">
      <c r="A186" s="44">
        <v>1.84</v>
      </c>
      <c r="B186" s="45">
        <f t="shared" si="5"/>
        <v>0.46711588134083615</v>
      </c>
      <c r="C186" s="45">
        <f t="shared" si="6"/>
        <v>3.2884118659163852E-2</v>
      </c>
    </row>
    <row r="187" spans="1:3" ht="15.65" customHeight="1">
      <c r="A187" s="44">
        <v>1.85</v>
      </c>
      <c r="B187" s="45">
        <f t="shared" si="5"/>
        <v>0.46784322520438626</v>
      </c>
      <c r="C187" s="45">
        <f t="shared" si="6"/>
        <v>3.2156774795613741E-2</v>
      </c>
    </row>
    <row r="188" spans="1:3" ht="15.65" customHeight="1">
      <c r="A188" s="44">
        <v>1.86</v>
      </c>
      <c r="B188" s="45">
        <f t="shared" si="5"/>
        <v>0.46855723701924734</v>
      </c>
      <c r="C188" s="45">
        <f t="shared" si="6"/>
        <v>3.1442762980752659E-2</v>
      </c>
    </row>
    <row r="189" spans="1:3" ht="15.65" customHeight="1">
      <c r="A189" s="44">
        <v>1.87</v>
      </c>
      <c r="B189" s="45">
        <f t="shared" si="5"/>
        <v>0.46925809107053407</v>
      </c>
      <c r="C189" s="45">
        <f t="shared" si="6"/>
        <v>3.0741908929465933E-2</v>
      </c>
    </row>
    <row r="190" spans="1:3" ht="15.65" customHeight="1">
      <c r="A190" s="44">
        <v>1.8800000000000001</v>
      </c>
      <c r="B190" s="45">
        <f t="shared" si="5"/>
        <v>0.46994596103880026</v>
      </c>
      <c r="C190" s="45">
        <f t="shared" si="6"/>
        <v>3.0054038961199736E-2</v>
      </c>
    </row>
    <row r="191" spans="1:3" ht="15.65" customHeight="1">
      <c r="A191" s="44">
        <v>1.8900000000000001</v>
      </c>
      <c r="B191" s="45">
        <f t="shared" si="5"/>
        <v>0.4706210199595906</v>
      </c>
      <c r="C191" s="45">
        <f t="shared" si="6"/>
        <v>2.9378980040409397E-2</v>
      </c>
    </row>
    <row r="192" spans="1:3" ht="15.65" customHeight="1">
      <c r="A192" s="44">
        <v>1.9000000000000001</v>
      </c>
      <c r="B192" s="45">
        <f t="shared" si="5"/>
        <v>0.47128344018399826</v>
      </c>
      <c r="C192" s="45">
        <f t="shared" si="6"/>
        <v>2.8716559816001741E-2</v>
      </c>
    </row>
    <row r="193" spans="1:3" ht="15.65" customHeight="1">
      <c r="A193" s="44">
        <v>1.9100000000000001</v>
      </c>
      <c r="B193" s="45">
        <f t="shared" si="5"/>
        <v>0.47193339334022755</v>
      </c>
      <c r="C193" s="45">
        <f t="shared" si="6"/>
        <v>2.8066606659772453E-2</v>
      </c>
    </row>
    <row r="194" spans="1:3" ht="15.65" customHeight="1">
      <c r="A194" s="44">
        <v>1.9200000000000002</v>
      </c>
      <c r="B194" s="45">
        <f t="shared" si="5"/>
        <v>0.4725710502961632</v>
      </c>
      <c r="C194" s="45">
        <f t="shared" si="6"/>
        <v>2.7428949703836802E-2</v>
      </c>
    </row>
    <row r="195" spans="1:3" ht="15.65" customHeight="1">
      <c r="A195" s="44">
        <v>1.9300000000000002</v>
      </c>
      <c r="B195" s="45">
        <f t="shared" ref="B195:B258" si="7">NORMSDIST(A195)-0.5</f>
        <v>0.47319658112294505</v>
      </c>
      <c r="C195" s="45">
        <f t="shared" ref="C195:C258" si="8">1-NORMSDIST(A195)</f>
        <v>2.6803418877054952E-2</v>
      </c>
    </row>
    <row r="196" spans="1:3" ht="15.65" customHeight="1">
      <c r="A196" s="44">
        <v>1.9400000000000002</v>
      </c>
      <c r="B196" s="45">
        <f t="shared" si="7"/>
        <v>0.47381015505954727</v>
      </c>
      <c r="C196" s="45">
        <f t="shared" si="8"/>
        <v>2.6189844940452733E-2</v>
      </c>
    </row>
    <row r="197" spans="1:3" ht="15.65" customHeight="1">
      <c r="A197" s="44">
        <v>1.9500000000000002</v>
      </c>
      <c r="B197" s="45">
        <f t="shared" si="7"/>
        <v>0.47441194047836144</v>
      </c>
      <c r="C197" s="45">
        <f t="shared" si="8"/>
        <v>2.5588059521638562E-2</v>
      </c>
    </row>
    <row r="198" spans="1:3" ht="15.65" customHeight="1">
      <c r="A198" s="44">
        <v>1.9600000000000002</v>
      </c>
      <c r="B198" s="45">
        <f t="shared" si="7"/>
        <v>0.47500210485177963</v>
      </c>
      <c r="C198" s="45">
        <f t="shared" si="8"/>
        <v>2.4997895148220373E-2</v>
      </c>
    </row>
    <row r="199" spans="1:3" ht="15.65" customHeight="1">
      <c r="A199" s="44">
        <v>1.9700000000000002</v>
      </c>
      <c r="B199" s="45">
        <f t="shared" si="7"/>
        <v>0.47558081471977742</v>
      </c>
      <c r="C199" s="45">
        <f t="shared" si="8"/>
        <v>2.4419185280222577E-2</v>
      </c>
    </row>
    <row r="200" spans="1:3" ht="15.65" customHeight="1">
      <c r="A200" s="44">
        <v>1.9800000000000002</v>
      </c>
      <c r="B200" s="45">
        <f t="shared" si="7"/>
        <v>0.47614823565849151</v>
      </c>
      <c r="C200" s="45">
        <f t="shared" si="8"/>
        <v>2.3851764341508486E-2</v>
      </c>
    </row>
    <row r="201" spans="1:3" ht="15.65" customHeight="1">
      <c r="A201" s="44">
        <v>1.9900000000000002</v>
      </c>
      <c r="B201" s="45">
        <f t="shared" si="7"/>
        <v>0.47670453224978815</v>
      </c>
      <c r="C201" s="45">
        <f t="shared" si="8"/>
        <v>2.3295467750211851E-2</v>
      </c>
    </row>
    <row r="202" spans="1:3" ht="15.65" customHeight="1">
      <c r="A202" s="44">
        <v>2</v>
      </c>
      <c r="B202" s="45">
        <f t="shared" si="7"/>
        <v>0.47724986805182079</v>
      </c>
      <c r="C202" s="45">
        <f t="shared" si="8"/>
        <v>2.2750131948179209E-2</v>
      </c>
    </row>
    <row r="203" spans="1:3" ht="15.65" customHeight="1">
      <c r="A203" s="44">
        <v>2.0100000000000002</v>
      </c>
      <c r="B203" s="45">
        <f t="shared" si="7"/>
        <v>0.47778440557056856</v>
      </c>
      <c r="C203" s="45">
        <f t="shared" si="8"/>
        <v>2.221559442943144E-2</v>
      </c>
    </row>
    <row r="204" spans="1:3" ht="15.65" customHeight="1">
      <c r="A204" s="44">
        <v>2.0200000000000005</v>
      </c>
      <c r="B204" s="45">
        <f t="shared" si="7"/>
        <v>0.47830830623235321</v>
      </c>
      <c r="C204" s="45">
        <f t="shared" si="8"/>
        <v>2.1691693767646791E-2</v>
      </c>
    </row>
    <row r="205" spans="1:3" ht="15.65" customHeight="1">
      <c r="A205" s="44">
        <v>2.0300000000000002</v>
      </c>
      <c r="B205" s="45">
        <f t="shared" si="7"/>
        <v>0.47882173035732778</v>
      </c>
      <c r="C205" s="45">
        <f t="shared" si="8"/>
        <v>2.1178269642672221E-2</v>
      </c>
    </row>
    <row r="206" spans="1:3" ht="15.65" customHeight="1">
      <c r="A206" s="44">
        <v>2.04</v>
      </c>
      <c r="B206" s="45">
        <f t="shared" si="7"/>
        <v>0.47932483713392993</v>
      </c>
      <c r="C206" s="45">
        <f t="shared" si="8"/>
        <v>2.0675162866070074E-2</v>
      </c>
    </row>
    <row r="207" spans="1:3" ht="15.65" customHeight="1">
      <c r="A207" s="44">
        <v>2.0499999999999998</v>
      </c>
      <c r="B207" s="45">
        <f t="shared" si="7"/>
        <v>0.47981778459429558</v>
      </c>
      <c r="C207" s="45">
        <f t="shared" si="8"/>
        <v>2.0182215405704418E-2</v>
      </c>
    </row>
    <row r="208" spans="1:3" ht="15.65" customHeight="1">
      <c r="A208" s="44">
        <v>2.06</v>
      </c>
      <c r="B208" s="45">
        <f t="shared" si="7"/>
        <v>0.48030072959062309</v>
      </c>
      <c r="C208" s="45">
        <f t="shared" si="8"/>
        <v>1.9699270409376912E-2</v>
      </c>
    </row>
    <row r="209" spans="1:3" ht="15.65" customHeight="1">
      <c r="A209" s="44">
        <v>2.0700000000000003</v>
      </c>
      <c r="B209" s="45">
        <f t="shared" si="7"/>
        <v>0.48077382777248279</v>
      </c>
      <c r="C209" s="45">
        <f t="shared" si="8"/>
        <v>1.9226172227517213E-2</v>
      </c>
    </row>
    <row r="210" spans="1:3" ht="15.65" customHeight="1">
      <c r="A210" s="44">
        <v>2.08</v>
      </c>
      <c r="B210" s="45">
        <f t="shared" si="7"/>
        <v>0.48123723356506221</v>
      </c>
      <c r="C210" s="45">
        <f t="shared" si="8"/>
        <v>1.8762766434937794E-2</v>
      </c>
    </row>
    <row r="211" spans="1:3" ht="15.65" customHeight="1">
      <c r="A211" s="44">
        <v>2.09</v>
      </c>
      <c r="B211" s="45">
        <f t="shared" si="7"/>
        <v>0.48169110014834104</v>
      </c>
      <c r="C211" s="45">
        <f t="shared" si="8"/>
        <v>1.8308899851658955E-2</v>
      </c>
    </row>
    <row r="212" spans="1:3" ht="15.65" customHeight="1">
      <c r="A212" s="44">
        <v>2.1</v>
      </c>
      <c r="B212" s="45">
        <f t="shared" si="7"/>
        <v>0.48213557943718344</v>
      </c>
      <c r="C212" s="45">
        <f t="shared" si="8"/>
        <v>1.7864420562816563E-2</v>
      </c>
    </row>
    <row r="213" spans="1:3" ht="15.65" customHeight="1">
      <c r="A213" s="44">
        <v>2.1100000000000003</v>
      </c>
      <c r="B213" s="45">
        <f t="shared" si="7"/>
        <v>0.48257082206234292</v>
      </c>
      <c r="C213" s="45">
        <f t="shared" si="8"/>
        <v>1.7429177937657081E-2</v>
      </c>
    </row>
    <row r="214" spans="1:3" ht="15.65" customHeight="1">
      <c r="A214" s="44">
        <v>2.12</v>
      </c>
      <c r="B214" s="45">
        <f t="shared" si="7"/>
        <v>0.48299697735236724</v>
      </c>
      <c r="C214" s="45">
        <f t="shared" si="8"/>
        <v>1.700302264763276E-2</v>
      </c>
    </row>
    <row r="215" spans="1:3" ht="15.65" customHeight="1">
      <c r="A215" s="44">
        <v>2.13</v>
      </c>
      <c r="B215" s="45">
        <f t="shared" si="7"/>
        <v>0.48341419331639501</v>
      </c>
      <c r="C215" s="45">
        <f t="shared" si="8"/>
        <v>1.6585806683604987E-2</v>
      </c>
    </row>
    <row r="216" spans="1:3" ht="15.65" customHeight="1">
      <c r="A216" s="44">
        <v>2.14</v>
      </c>
      <c r="B216" s="45">
        <f t="shared" si="7"/>
        <v>0.48382261662783388</v>
      </c>
      <c r="C216" s="45">
        <f t="shared" si="8"/>
        <v>1.6177383372166121E-2</v>
      </c>
    </row>
    <row r="217" spans="1:3" ht="15.65" customHeight="1">
      <c r="A217" s="44">
        <v>2.1500000000000004</v>
      </c>
      <c r="B217" s="45">
        <f t="shared" si="7"/>
        <v>0.48422239260890954</v>
      </c>
      <c r="C217" s="45">
        <f t="shared" si="8"/>
        <v>1.5777607391090465E-2</v>
      </c>
    </row>
    <row r="218" spans="1:3" ht="15.65" customHeight="1">
      <c r="A218" s="44">
        <v>2.16</v>
      </c>
      <c r="B218" s="45">
        <f t="shared" si="7"/>
        <v>0.48461366521607452</v>
      </c>
      <c r="C218" s="45">
        <f t="shared" si="8"/>
        <v>1.5386334783925482E-2</v>
      </c>
    </row>
    <row r="219" spans="1:3" ht="15.65" customHeight="1">
      <c r="A219" s="44">
        <v>2.17</v>
      </c>
      <c r="B219" s="45">
        <f t="shared" si="7"/>
        <v>0.48499657702626775</v>
      </c>
      <c r="C219" s="45">
        <f t="shared" si="8"/>
        <v>1.500342297373225E-2</v>
      </c>
    </row>
    <row r="220" spans="1:3" ht="15.65" customHeight="1">
      <c r="A220" s="44">
        <v>2.1800000000000002</v>
      </c>
      <c r="B220" s="45">
        <f t="shared" si="7"/>
        <v>0.48537126922401075</v>
      </c>
      <c r="C220" s="45">
        <f t="shared" si="8"/>
        <v>1.4628730775989252E-2</v>
      </c>
    </row>
    <row r="221" spans="1:3" ht="15.65" customHeight="1">
      <c r="A221" s="44">
        <v>2.1900000000000004</v>
      </c>
      <c r="B221" s="45">
        <f t="shared" si="7"/>
        <v>0.48573788158933118</v>
      </c>
      <c r="C221" s="45">
        <f t="shared" si="8"/>
        <v>1.4262118410668823E-2</v>
      </c>
    </row>
    <row r="222" spans="1:3" ht="15.65" customHeight="1">
      <c r="A222" s="44">
        <v>2.2000000000000002</v>
      </c>
      <c r="B222" s="45">
        <f t="shared" si="7"/>
        <v>0.48609655248650141</v>
      </c>
      <c r="C222" s="45">
        <f t="shared" si="8"/>
        <v>1.390344751349859E-2</v>
      </c>
    </row>
    <row r="223" spans="1:3" ht="15.65" customHeight="1">
      <c r="A223" s="44">
        <v>2.21</v>
      </c>
      <c r="B223" s="45">
        <f t="shared" si="7"/>
        <v>0.48644741885358</v>
      </c>
      <c r="C223" s="45">
        <f t="shared" si="8"/>
        <v>1.3552581146419995E-2</v>
      </c>
    </row>
    <row r="224" spans="1:3" ht="15.65" customHeight="1">
      <c r="A224" s="44">
        <v>2.2200000000000002</v>
      </c>
      <c r="B224" s="45">
        <f t="shared" si="7"/>
        <v>0.48679061619274377</v>
      </c>
      <c r="C224" s="45">
        <f t="shared" si="8"/>
        <v>1.3209383807256225E-2</v>
      </c>
    </row>
    <row r="225" spans="1:3" ht="15.65" customHeight="1">
      <c r="A225" s="44">
        <v>2.2300000000000004</v>
      </c>
      <c r="B225" s="45">
        <f t="shared" si="7"/>
        <v>0.48712627856139801</v>
      </c>
      <c r="C225" s="45">
        <f t="shared" si="8"/>
        <v>1.2873721438601993E-2</v>
      </c>
    </row>
    <row r="226" spans="1:3" ht="15.65" customHeight="1">
      <c r="A226" s="44">
        <v>2.2400000000000002</v>
      </c>
      <c r="B226" s="45">
        <f t="shared" si="7"/>
        <v>0.48745453856405341</v>
      </c>
      <c r="C226" s="45">
        <f t="shared" si="8"/>
        <v>1.2545461435946592E-2</v>
      </c>
    </row>
    <row r="227" spans="1:3" ht="15.65" customHeight="1">
      <c r="A227" s="44">
        <v>2.25</v>
      </c>
      <c r="B227" s="45">
        <f t="shared" si="7"/>
        <v>0.48777552734495533</v>
      </c>
      <c r="C227" s="45">
        <f t="shared" si="8"/>
        <v>1.2224472655044671E-2</v>
      </c>
    </row>
    <row r="228" spans="1:3" ht="15.65" customHeight="1">
      <c r="A228" s="44">
        <v>2.2600000000000002</v>
      </c>
      <c r="B228" s="45">
        <f t="shared" si="7"/>
        <v>0.48808937458145296</v>
      </c>
      <c r="C228" s="45">
        <f t="shared" si="8"/>
        <v>1.1910625418547038E-2</v>
      </c>
    </row>
    <row r="229" spans="1:3" ht="15.65" customHeight="1">
      <c r="A229" s="44">
        <v>2.2700000000000005</v>
      </c>
      <c r="B229" s="45">
        <f t="shared" si="7"/>
        <v>0.48839620847809651</v>
      </c>
      <c r="C229" s="45">
        <f t="shared" si="8"/>
        <v>1.1603791521903495E-2</v>
      </c>
    </row>
    <row r="230" spans="1:3" ht="15.65" customHeight="1">
      <c r="A230" s="44">
        <v>2.2800000000000002</v>
      </c>
      <c r="B230" s="45">
        <f t="shared" si="7"/>
        <v>0.4886961557614472</v>
      </c>
      <c r="C230" s="45">
        <f t="shared" si="8"/>
        <v>1.1303844238552796E-2</v>
      </c>
    </row>
    <row r="231" spans="1:3" ht="15.65" customHeight="1">
      <c r="A231" s="44">
        <v>2.29</v>
      </c>
      <c r="B231" s="45">
        <f t="shared" si="7"/>
        <v>0.48898934167558861</v>
      </c>
      <c r="C231" s="45">
        <f t="shared" si="8"/>
        <v>1.1010658324411393E-2</v>
      </c>
    </row>
    <row r="232" spans="1:3" ht="15.65" customHeight="1">
      <c r="A232" s="44">
        <v>2.2999999999999998</v>
      </c>
      <c r="B232" s="45">
        <f t="shared" si="7"/>
        <v>0.48927588997832416</v>
      </c>
      <c r="C232" s="45">
        <f t="shared" si="8"/>
        <v>1.0724110021675837E-2</v>
      </c>
    </row>
    <row r="233" spans="1:3" ht="15.65" customHeight="1">
      <c r="A233" s="44">
        <v>2.31</v>
      </c>
      <c r="B233" s="45">
        <f t="shared" si="7"/>
        <v>0.48955592293804895</v>
      </c>
      <c r="C233" s="45">
        <f t="shared" si="8"/>
        <v>1.0444077061951051E-2</v>
      </c>
    </row>
    <row r="234" spans="1:3" ht="15.65" customHeight="1">
      <c r="A234" s="44">
        <v>2.3200000000000003</v>
      </c>
      <c r="B234" s="45">
        <f t="shared" si="7"/>
        <v>0.48982956133128031</v>
      </c>
      <c r="C234" s="45">
        <f t="shared" si="8"/>
        <v>1.0170438668719695E-2</v>
      </c>
    </row>
    <row r="235" spans="1:3" ht="15.65" customHeight="1">
      <c r="A235" s="44">
        <v>2.33</v>
      </c>
      <c r="B235" s="45">
        <f t="shared" si="7"/>
        <v>0.49009692444083575</v>
      </c>
      <c r="C235" s="45">
        <f t="shared" si="8"/>
        <v>9.9030755591642539E-3</v>
      </c>
    </row>
    <row r="236" spans="1:3" ht="15.65" customHeight="1">
      <c r="A236" s="44">
        <v>2.34</v>
      </c>
      <c r="B236" s="45">
        <f t="shared" si="7"/>
        <v>0.49035813005464168</v>
      </c>
      <c r="C236" s="45">
        <f t="shared" si="8"/>
        <v>9.6418699453583168E-3</v>
      </c>
    </row>
    <row r="237" spans="1:3" ht="15.65" customHeight="1">
      <c r="A237" s="44">
        <v>2.35</v>
      </c>
      <c r="B237" s="45">
        <f t="shared" si="7"/>
        <v>0.49061329446516144</v>
      </c>
      <c r="C237" s="45">
        <f t="shared" si="8"/>
        <v>9.3867055348385575E-3</v>
      </c>
    </row>
    <row r="238" spans="1:3" ht="15.65" customHeight="1">
      <c r="A238" s="44">
        <v>2.3600000000000003</v>
      </c>
      <c r="B238" s="45">
        <f t="shared" si="7"/>
        <v>0.49086253246942735</v>
      </c>
      <c r="C238" s="45">
        <f t="shared" si="8"/>
        <v>9.1374675305726516E-3</v>
      </c>
    </row>
    <row r="239" spans="1:3" ht="15.65" customHeight="1">
      <c r="A239" s="44">
        <v>2.37</v>
      </c>
      <c r="B239" s="45">
        <f t="shared" si="7"/>
        <v>0.49110595736966323</v>
      </c>
      <c r="C239" s="45">
        <f t="shared" si="8"/>
        <v>8.8940426303367737E-3</v>
      </c>
    </row>
    <row r="240" spans="1:3" ht="15.65" customHeight="1">
      <c r="A240" s="44">
        <v>2.38</v>
      </c>
      <c r="B240" s="45">
        <f t="shared" si="7"/>
        <v>0.49134368097448344</v>
      </c>
      <c r="C240" s="45">
        <f t="shared" si="8"/>
        <v>8.6563190255165567E-3</v>
      </c>
    </row>
    <row r="241" spans="1:3" ht="15.65" customHeight="1">
      <c r="A241" s="44">
        <v>2.39</v>
      </c>
      <c r="B241" s="45">
        <f t="shared" si="7"/>
        <v>0.49157581360065428</v>
      </c>
      <c r="C241" s="45">
        <f t="shared" si="8"/>
        <v>8.4241863993457233E-3</v>
      </c>
    </row>
    <row r="242" spans="1:3" ht="15.65" customHeight="1">
      <c r="A242" s="44">
        <v>2.4000000000000004</v>
      </c>
      <c r="B242" s="45">
        <f t="shared" si="7"/>
        <v>0.49180246407540384</v>
      </c>
      <c r="C242" s="45">
        <f t="shared" si="8"/>
        <v>8.1975359245961554E-3</v>
      </c>
    </row>
    <row r="243" spans="1:3" ht="15.65" customHeight="1">
      <c r="A243" s="44">
        <v>2.41</v>
      </c>
      <c r="B243" s="45">
        <f t="shared" si="7"/>
        <v>0.49202373973926627</v>
      </c>
      <c r="C243" s="45">
        <f t="shared" si="8"/>
        <v>7.9762602607337252E-3</v>
      </c>
    </row>
    <row r="244" spans="1:3" ht="15.65" customHeight="1">
      <c r="A244" s="44">
        <v>2.42</v>
      </c>
      <c r="B244" s="45">
        <f t="shared" si="7"/>
        <v>0.49223974644944635</v>
      </c>
      <c r="C244" s="45">
        <f t="shared" si="8"/>
        <v>7.760253550553653E-3</v>
      </c>
    </row>
    <row r="245" spans="1:3" ht="15.65" customHeight="1">
      <c r="A245" s="44">
        <v>2.4300000000000002</v>
      </c>
      <c r="B245" s="45">
        <f t="shared" si="7"/>
        <v>0.49245058858369084</v>
      </c>
      <c r="C245" s="45">
        <f t="shared" si="8"/>
        <v>7.5494114163091597E-3</v>
      </c>
    </row>
    <row r="246" spans="1:3" ht="15.65" customHeight="1">
      <c r="A246" s="44">
        <v>2.4400000000000004</v>
      </c>
      <c r="B246" s="45">
        <f t="shared" si="7"/>
        <v>0.49265636904465171</v>
      </c>
      <c r="C246" s="45">
        <f t="shared" si="8"/>
        <v>7.3436309553482904E-3</v>
      </c>
    </row>
    <row r="247" spans="1:3" ht="15.65" customHeight="1">
      <c r="A247" s="44">
        <v>2.4500000000000002</v>
      </c>
      <c r="B247" s="45">
        <f t="shared" si="7"/>
        <v>0.49285718926472855</v>
      </c>
      <c r="C247" s="45">
        <f t="shared" si="8"/>
        <v>7.1428107352714543E-3</v>
      </c>
    </row>
    <row r="248" spans="1:3" ht="15.65" customHeight="1">
      <c r="A248" s="44">
        <v>2.46</v>
      </c>
      <c r="B248" s="45">
        <f t="shared" si="7"/>
        <v>0.49305314921137566</v>
      </c>
      <c r="C248" s="45">
        <f t="shared" si="8"/>
        <v>6.9468507886243369E-3</v>
      </c>
    </row>
    <row r="249" spans="1:3" ht="15.65" customHeight="1">
      <c r="A249" s="44">
        <v>2.4700000000000002</v>
      </c>
      <c r="B249" s="45">
        <f t="shared" si="7"/>
        <v>0.49324434739285938</v>
      </c>
      <c r="C249" s="45">
        <f t="shared" si="8"/>
        <v>6.7556526071406164E-3</v>
      </c>
    </row>
    <row r="250" spans="1:3" ht="15.65" customHeight="1">
      <c r="A250" s="44">
        <v>2.4800000000000004</v>
      </c>
      <c r="B250" s="45">
        <f t="shared" si="7"/>
        <v>0.4934308808644533</v>
      </c>
      <c r="C250" s="45">
        <f t="shared" si="8"/>
        <v>6.5691191355466971E-3</v>
      </c>
    </row>
    <row r="251" spans="1:3" ht="15.65" customHeight="1">
      <c r="A251" s="44">
        <v>2.4900000000000002</v>
      </c>
      <c r="B251" s="45">
        <f t="shared" si="7"/>
        <v>0.49361284523505677</v>
      </c>
      <c r="C251" s="45">
        <f t="shared" si="8"/>
        <v>6.3871547649432259E-3</v>
      </c>
    </row>
    <row r="252" spans="1:3" ht="15.65" customHeight="1">
      <c r="A252" s="44">
        <v>2.5</v>
      </c>
      <c r="B252" s="45">
        <f t="shared" si="7"/>
        <v>0.49379033467422384</v>
      </c>
      <c r="C252" s="45">
        <f t="shared" si="8"/>
        <v>6.2096653257761592E-3</v>
      </c>
    </row>
    <row r="253" spans="1:3" ht="15.65" customHeight="1">
      <c r="A253" s="44">
        <v>2.5100000000000002</v>
      </c>
      <c r="B253" s="45">
        <f t="shared" si="7"/>
        <v>0.4939634419195873</v>
      </c>
      <c r="C253" s="45">
        <f t="shared" si="8"/>
        <v>6.0365580804127017E-3</v>
      </c>
    </row>
    <row r="254" spans="1:3" ht="15.65" customHeight="1">
      <c r="A254" s="44">
        <v>2.5200000000000005</v>
      </c>
      <c r="B254" s="45">
        <f t="shared" si="7"/>
        <v>0.49413225828466745</v>
      </c>
      <c r="C254" s="45">
        <f t="shared" si="8"/>
        <v>5.8677417153325528E-3</v>
      </c>
    </row>
    <row r="255" spans="1:3" ht="15.65" customHeight="1">
      <c r="A255" s="44">
        <v>2.5300000000000002</v>
      </c>
      <c r="B255" s="45">
        <f t="shared" si="7"/>
        <v>0.49429687366704933</v>
      </c>
      <c r="C255" s="45">
        <f t="shared" si="8"/>
        <v>5.7031263329506698E-3</v>
      </c>
    </row>
    <row r="256" spans="1:3" ht="15.65" customHeight="1">
      <c r="A256" s="44">
        <v>2.54</v>
      </c>
      <c r="B256" s="45">
        <f t="shared" si="7"/>
        <v>0.49445737655691735</v>
      </c>
      <c r="C256" s="45">
        <f t="shared" si="8"/>
        <v>5.5426234430826504E-3</v>
      </c>
    </row>
    <row r="257" spans="1:3" ht="15.65" customHeight="1">
      <c r="A257" s="44">
        <v>2.5499999999999998</v>
      </c>
      <c r="B257" s="45">
        <f t="shared" si="7"/>
        <v>0.49461385404593328</v>
      </c>
      <c r="C257" s="45">
        <f t="shared" si="8"/>
        <v>5.3861459540667234E-3</v>
      </c>
    </row>
    <row r="258" spans="1:3" ht="15.65" customHeight="1">
      <c r="A258" s="44">
        <v>2.56</v>
      </c>
      <c r="B258" s="45">
        <f t="shared" si="7"/>
        <v>0.49476639183644422</v>
      </c>
      <c r="C258" s="45">
        <f t="shared" si="8"/>
        <v>5.2336081635557807E-3</v>
      </c>
    </row>
    <row r="259" spans="1:3" ht="15.65" customHeight="1">
      <c r="A259" s="44">
        <v>2.5700000000000003</v>
      </c>
      <c r="B259" s="45">
        <f t="shared" ref="B259:B322" si="9">NORMSDIST(A259)-0.5</f>
        <v>0.494915074251009</v>
      </c>
      <c r="C259" s="45">
        <f t="shared" ref="C259:C322" si="10">1-NORMSDIST(A259)</f>
        <v>5.0849257489909983E-3</v>
      </c>
    </row>
    <row r="260" spans="1:3" ht="15.65" customHeight="1">
      <c r="A260" s="44">
        <v>2.58</v>
      </c>
      <c r="B260" s="45">
        <f t="shared" si="9"/>
        <v>0.49505998424222941</v>
      </c>
      <c r="C260" s="45">
        <f t="shared" si="10"/>
        <v>4.9400157577705883E-3</v>
      </c>
    </row>
    <row r="261" spans="1:3" ht="15.65" customHeight="1">
      <c r="A261" s="44">
        <v>2.59</v>
      </c>
      <c r="B261" s="45">
        <f t="shared" si="9"/>
        <v>0.49520120340287377</v>
      </c>
      <c r="C261" s="45">
        <f t="shared" si="10"/>
        <v>4.7987965971262314E-3</v>
      </c>
    </row>
    <row r="262" spans="1:3" ht="15.65" customHeight="1">
      <c r="A262" s="44">
        <v>2.6</v>
      </c>
      <c r="B262" s="45">
        <f t="shared" si="9"/>
        <v>0.49533881197628127</v>
      </c>
      <c r="C262" s="45">
        <f t="shared" si="10"/>
        <v>4.661188023718732E-3</v>
      </c>
    </row>
    <row r="263" spans="1:3" ht="15.65" customHeight="1">
      <c r="A263" s="44">
        <v>2.6100000000000003</v>
      </c>
      <c r="B263" s="45">
        <f t="shared" si="9"/>
        <v>0.49547288886703267</v>
      </c>
      <c r="C263" s="45">
        <f t="shared" si="10"/>
        <v>4.5271111329673319E-3</v>
      </c>
    </row>
    <row r="264" spans="1:3" ht="15.65" customHeight="1">
      <c r="A264" s="44">
        <v>2.62</v>
      </c>
      <c r="B264" s="45">
        <f t="shared" si="9"/>
        <v>0.49560351165187866</v>
      </c>
      <c r="C264" s="45">
        <f t="shared" si="10"/>
        <v>4.3964883481213413E-3</v>
      </c>
    </row>
    <row r="265" spans="1:3" ht="15.65" customHeight="1">
      <c r="A265" s="44">
        <v>2.63</v>
      </c>
      <c r="B265" s="45">
        <f t="shared" si="9"/>
        <v>0.4957307565909107</v>
      </c>
      <c r="C265" s="45">
        <f t="shared" si="10"/>
        <v>4.2692434090892961E-3</v>
      </c>
    </row>
    <row r="266" spans="1:3" ht="15.65" customHeight="1">
      <c r="A266" s="44">
        <v>2.64</v>
      </c>
      <c r="B266" s="45">
        <f t="shared" si="9"/>
        <v>0.49585469863896392</v>
      </c>
      <c r="C266" s="45">
        <f t="shared" si="10"/>
        <v>4.14530136103608E-3</v>
      </c>
    </row>
    <row r="267" spans="1:3" ht="15.65" customHeight="1">
      <c r="A267" s="44">
        <v>2.6500000000000004</v>
      </c>
      <c r="B267" s="45">
        <f t="shared" si="9"/>
        <v>0.49597541145724167</v>
      </c>
      <c r="C267" s="45">
        <f t="shared" si="10"/>
        <v>4.0245885427583339E-3</v>
      </c>
    </row>
    <row r="268" spans="1:3" ht="15.65" customHeight="1">
      <c r="A268" s="44">
        <v>2.66</v>
      </c>
      <c r="B268" s="45">
        <f t="shared" si="9"/>
        <v>0.49609296742514719</v>
      </c>
      <c r="C268" s="45">
        <f t="shared" si="10"/>
        <v>3.907032574852809E-3</v>
      </c>
    </row>
    <row r="269" spans="1:3" ht="15.65" customHeight="1">
      <c r="A269" s="44">
        <v>2.67</v>
      </c>
      <c r="B269" s="45">
        <f t="shared" si="9"/>
        <v>0.49620743765231456</v>
      </c>
      <c r="C269" s="45">
        <f t="shared" si="10"/>
        <v>3.7925623476854353E-3</v>
      </c>
    </row>
    <row r="270" spans="1:3" ht="15.65" customHeight="1">
      <c r="A270" s="44">
        <v>2.68</v>
      </c>
      <c r="B270" s="45">
        <f t="shared" si="9"/>
        <v>0.49631889199082502</v>
      </c>
      <c r="C270" s="45">
        <f t="shared" si="10"/>
        <v>3.6811080091749826E-3</v>
      </c>
    </row>
    <row r="271" spans="1:3" ht="15.65" customHeight="1">
      <c r="A271" s="44">
        <v>2.6900000000000004</v>
      </c>
      <c r="B271" s="45">
        <f t="shared" si="9"/>
        <v>0.49642739904760025</v>
      </c>
      <c r="C271" s="45">
        <f t="shared" si="10"/>
        <v>3.5726009523997515E-3</v>
      </c>
    </row>
    <row r="272" spans="1:3" ht="15.65" customHeight="1">
      <c r="A272" s="44">
        <v>2.7</v>
      </c>
      <c r="B272" s="45">
        <f t="shared" si="9"/>
        <v>0.49653302619695938</v>
      </c>
      <c r="C272" s="45">
        <f t="shared" si="10"/>
        <v>3.4669738030406183E-3</v>
      </c>
    </row>
    <row r="273" spans="1:3" ht="15.65" customHeight="1">
      <c r="A273" s="44">
        <v>2.71</v>
      </c>
      <c r="B273" s="45">
        <f t="shared" si="9"/>
        <v>0.4966358395933308</v>
      </c>
      <c r="C273" s="45">
        <f t="shared" si="10"/>
        <v>3.3641604066692032E-3</v>
      </c>
    </row>
    <row r="274" spans="1:3" ht="15.65" customHeight="1">
      <c r="A274" s="44">
        <v>2.72</v>
      </c>
      <c r="B274" s="45">
        <f t="shared" si="9"/>
        <v>0.49673590418410873</v>
      </c>
      <c r="C274" s="45">
        <f t="shared" si="10"/>
        <v>3.2640958158912659E-3</v>
      </c>
    </row>
    <row r="275" spans="1:3" ht="15.65" customHeight="1">
      <c r="A275" s="44">
        <v>2.7300000000000004</v>
      </c>
      <c r="B275" s="45">
        <f t="shared" si="9"/>
        <v>0.49683328372264224</v>
      </c>
      <c r="C275" s="45">
        <f t="shared" si="10"/>
        <v>3.1667162773577617E-3</v>
      </c>
    </row>
    <row r="276" spans="1:3" ht="15.65" customHeight="1">
      <c r="A276" s="44">
        <v>2.74</v>
      </c>
      <c r="B276" s="45">
        <f t="shared" si="9"/>
        <v>0.49692804078134956</v>
      </c>
      <c r="C276" s="45">
        <f t="shared" si="10"/>
        <v>3.0719592186504441E-3</v>
      </c>
    </row>
    <row r="277" spans="1:3" ht="15.65" customHeight="1">
      <c r="A277" s="44">
        <v>2.75</v>
      </c>
      <c r="B277" s="45">
        <f t="shared" si="9"/>
        <v>0.49702023676494544</v>
      </c>
      <c r="C277" s="45">
        <f t="shared" si="10"/>
        <v>2.9797632350545555E-3</v>
      </c>
    </row>
    <row r="278" spans="1:3" ht="15.65" customHeight="1">
      <c r="A278" s="44">
        <v>2.7600000000000002</v>
      </c>
      <c r="B278" s="45">
        <f t="shared" si="9"/>
        <v>0.49710993192377384</v>
      </c>
      <c r="C278" s="45">
        <f t="shared" si="10"/>
        <v>2.8900680762261599E-3</v>
      </c>
    </row>
    <row r="279" spans="1:3" ht="15.65" customHeight="1">
      <c r="A279" s="44">
        <v>2.77</v>
      </c>
      <c r="B279" s="45">
        <f t="shared" si="9"/>
        <v>0.49719718536723501</v>
      </c>
      <c r="C279" s="45">
        <f t="shared" si="10"/>
        <v>2.8028146327649939E-3</v>
      </c>
    </row>
    <row r="280" spans="1:3" ht="15.65" customHeight="1">
      <c r="A280" s="44">
        <v>2.7800000000000002</v>
      </c>
      <c r="B280" s="45">
        <f t="shared" si="9"/>
        <v>0.49728205507729872</v>
      </c>
      <c r="C280" s="45">
        <f t="shared" si="10"/>
        <v>2.7179449227012764E-3</v>
      </c>
    </row>
    <row r="281" spans="1:3" ht="15.65" customHeight="1">
      <c r="A281" s="44">
        <v>2.79</v>
      </c>
      <c r="B281" s="45">
        <f t="shared" si="9"/>
        <v>0.49736459792209509</v>
      </c>
      <c r="C281" s="45">
        <f t="shared" si="10"/>
        <v>2.6354020779049137E-3</v>
      </c>
    </row>
    <row r="282" spans="1:3" ht="15.65" customHeight="1">
      <c r="A282" s="44">
        <v>2.8000000000000003</v>
      </c>
      <c r="B282" s="45">
        <f t="shared" si="9"/>
        <v>0.49744486966957202</v>
      </c>
      <c r="C282" s="45">
        <f t="shared" si="10"/>
        <v>2.5551303304279793E-3</v>
      </c>
    </row>
    <row r="283" spans="1:3" ht="15.65" customHeight="1">
      <c r="A283" s="44">
        <v>2.81</v>
      </c>
      <c r="B283" s="45">
        <f t="shared" si="9"/>
        <v>0.49752292500121409</v>
      </c>
      <c r="C283" s="45">
        <f t="shared" si="10"/>
        <v>2.4770749987859109E-3</v>
      </c>
    </row>
    <row r="284" spans="1:3" ht="15.65" customHeight="1">
      <c r="A284" s="44">
        <v>2.8200000000000003</v>
      </c>
      <c r="B284" s="45">
        <f t="shared" si="9"/>
        <v>0.4975988175258107</v>
      </c>
      <c r="C284" s="45">
        <f t="shared" si="10"/>
        <v>2.4011824741893006E-3</v>
      </c>
    </row>
    <row r="285" spans="1:3" ht="15.65" customHeight="1">
      <c r="A285" s="44">
        <v>2.83</v>
      </c>
      <c r="B285" s="45">
        <f t="shared" si="9"/>
        <v>0.4976725997932685</v>
      </c>
      <c r="C285" s="45">
        <f t="shared" si="10"/>
        <v>2.3274002067315003E-3</v>
      </c>
    </row>
    <row r="286" spans="1:3" ht="15.65" customHeight="1">
      <c r="A286" s="44">
        <v>2.8400000000000003</v>
      </c>
      <c r="B286" s="45">
        <f t="shared" si="9"/>
        <v>0.49774432330845764</v>
      </c>
      <c r="C286" s="45">
        <f t="shared" si="10"/>
        <v>2.2556766915423632E-3</v>
      </c>
    </row>
    <row r="287" spans="1:3" ht="15.65" customHeight="1">
      <c r="A287" s="44">
        <v>2.85</v>
      </c>
      <c r="B287" s="45">
        <f t="shared" si="9"/>
        <v>0.49781403854508677</v>
      </c>
      <c r="C287" s="45">
        <f t="shared" si="10"/>
        <v>2.1859614549132322E-3</v>
      </c>
    </row>
    <row r="288" spans="1:3" ht="15.65" customHeight="1">
      <c r="A288" s="44">
        <v>2.8600000000000003</v>
      </c>
      <c r="B288" s="45">
        <f t="shared" si="9"/>
        <v>0.49788179495959539</v>
      </c>
      <c r="C288" s="45">
        <f t="shared" si="10"/>
        <v>2.1182050404046082E-3</v>
      </c>
    </row>
    <row r="289" spans="1:3" ht="15.65" customHeight="1">
      <c r="A289" s="44">
        <v>2.87</v>
      </c>
      <c r="B289" s="45">
        <f t="shared" si="9"/>
        <v>0.49794764100506028</v>
      </c>
      <c r="C289" s="45">
        <f t="shared" si="10"/>
        <v>2.0523589949397181E-3</v>
      </c>
    </row>
    <row r="290" spans="1:3" ht="15.65" customHeight="1">
      <c r="A290" s="44">
        <v>2.88</v>
      </c>
      <c r="B290" s="45">
        <f t="shared" si="9"/>
        <v>0.49801162414510569</v>
      </c>
      <c r="C290" s="45">
        <f t="shared" si="10"/>
        <v>1.9883758548943087E-3</v>
      </c>
    </row>
    <row r="291" spans="1:3" ht="15.65" customHeight="1">
      <c r="A291" s="44">
        <v>2.89</v>
      </c>
      <c r="B291" s="45">
        <f t="shared" si="9"/>
        <v>0.49807379086781212</v>
      </c>
      <c r="C291" s="45">
        <f t="shared" si="10"/>
        <v>1.9262091321878838E-3</v>
      </c>
    </row>
    <row r="292" spans="1:3" ht="15.65" customHeight="1">
      <c r="A292" s="44">
        <v>2.9000000000000004</v>
      </c>
      <c r="B292" s="45">
        <f t="shared" si="9"/>
        <v>0.49813418669961596</v>
      </c>
      <c r="C292" s="45">
        <f t="shared" si="10"/>
        <v>1.8658133003840449E-3</v>
      </c>
    </row>
    <row r="293" spans="1:3" ht="15.65" customHeight="1">
      <c r="A293" s="44">
        <v>2.91</v>
      </c>
      <c r="B293" s="45">
        <f t="shared" si="9"/>
        <v>0.49819285621919362</v>
      </c>
      <c r="C293" s="45">
        <f t="shared" si="10"/>
        <v>1.8071437808063751E-3</v>
      </c>
    </row>
    <row r="294" spans="1:3" ht="15.65" customHeight="1">
      <c r="A294" s="44">
        <v>2.92</v>
      </c>
      <c r="B294" s="45">
        <f t="shared" si="9"/>
        <v>0.49824984307132392</v>
      </c>
      <c r="C294" s="45">
        <f t="shared" si="10"/>
        <v>1.7501569286760832E-3</v>
      </c>
    </row>
    <row r="295" spans="1:3" ht="15.65" customHeight="1">
      <c r="A295" s="44">
        <v>2.93</v>
      </c>
      <c r="B295" s="45">
        <f t="shared" si="9"/>
        <v>0.49830518998072271</v>
      </c>
      <c r="C295" s="45">
        <f t="shared" si="10"/>
        <v>1.694810019277293E-3</v>
      </c>
    </row>
    <row r="296" spans="1:3" ht="15.65" customHeight="1">
      <c r="A296" s="44">
        <v>2.9400000000000004</v>
      </c>
      <c r="B296" s="45">
        <f t="shared" si="9"/>
        <v>0.49835893876584303</v>
      </c>
      <c r="C296" s="45">
        <f t="shared" si="10"/>
        <v>1.6410612341569708E-3</v>
      </c>
    </row>
    <row r="297" spans="1:3" ht="15.65" customHeight="1">
      <c r="A297" s="44">
        <v>2.95</v>
      </c>
      <c r="B297" s="45">
        <f t="shared" si="9"/>
        <v>0.49841113035263518</v>
      </c>
      <c r="C297" s="45">
        <f t="shared" si="10"/>
        <v>1.5888696473648212E-3</v>
      </c>
    </row>
    <row r="298" spans="1:3" ht="15.65" customHeight="1">
      <c r="A298" s="44">
        <v>2.96</v>
      </c>
      <c r="B298" s="45">
        <f t="shared" si="9"/>
        <v>0.49846180478826196</v>
      </c>
      <c r="C298" s="45">
        <f t="shared" si="10"/>
        <v>1.538195211738036E-3</v>
      </c>
    </row>
    <row r="299" spans="1:3" ht="15.65" customHeight="1">
      <c r="A299" s="44">
        <v>2.97</v>
      </c>
      <c r="B299" s="45">
        <f t="shared" si="9"/>
        <v>0.49851100125476255</v>
      </c>
      <c r="C299" s="45">
        <f t="shared" si="10"/>
        <v>1.4889987452374465E-3</v>
      </c>
    </row>
    <row r="300" spans="1:3" ht="15.65" customHeight="1">
      <c r="A300" s="44">
        <v>2.9800000000000004</v>
      </c>
      <c r="B300" s="45">
        <f t="shared" si="9"/>
        <v>0.49855875808266004</v>
      </c>
      <c r="C300" s="45">
        <f t="shared" si="10"/>
        <v>1.4412419173399638E-3</v>
      </c>
    </row>
    <row r="301" spans="1:3" ht="15.65" customHeight="1">
      <c r="A301" s="44">
        <v>2.99</v>
      </c>
      <c r="B301" s="45">
        <f t="shared" si="9"/>
        <v>0.49860511276450781</v>
      </c>
      <c r="C301" s="45">
        <f t="shared" si="10"/>
        <v>1.3948872354921926E-3</v>
      </c>
    </row>
    <row r="302" spans="1:3" ht="15.65" customHeight="1">
      <c r="A302" s="44">
        <v>3</v>
      </c>
      <c r="B302" s="45">
        <f t="shared" si="9"/>
        <v>0.4986501019683699</v>
      </c>
      <c r="C302" s="45">
        <f t="shared" si="10"/>
        <v>1.3498980316301035E-3</v>
      </c>
    </row>
    <row r="303" spans="1:3" ht="15.65" customHeight="1">
      <c r="A303" s="44">
        <v>3.0100000000000002</v>
      </c>
      <c r="B303" s="45">
        <f t="shared" si="9"/>
        <v>0.49869376155123057</v>
      </c>
      <c r="C303" s="45">
        <f t="shared" si="10"/>
        <v>1.3062384487694256E-3</v>
      </c>
    </row>
    <row r="304" spans="1:3" ht="15.65" customHeight="1">
      <c r="A304" s="44">
        <v>3.02</v>
      </c>
      <c r="B304" s="45">
        <f t="shared" si="9"/>
        <v>0.49873612657232769</v>
      </c>
      <c r="C304" s="45">
        <f t="shared" si="10"/>
        <v>1.2638734276723129E-3</v>
      </c>
    </row>
    <row r="305" spans="1:3" ht="15.65" customHeight="1">
      <c r="A305" s="44">
        <v>3.0300000000000002</v>
      </c>
      <c r="B305" s="45">
        <f t="shared" si="9"/>
        <v>0.49877723130640772</v>
      </c>
      <c r="C305" s="45">
        <f t="shared" si="10"/>
        <v>1.2227686935922799E-3</v>
      </c>
    </row>
    <row r="306" spans="1:3" ht="15.65" customHeight="1">
      <c r="A306" s="44">
        <v>3.04</v>
      </c>
      <c r="B306" s="45">
        <f t="shared" si="9"/>
        <v>0.4988171092568956</v>
      </c>
      <c r="C306" s="45">
        <f t="shared" si="10"/>
        <v>1.1828907431044033E-3</v>
      </c>
    </row>
    <row r="307" spans="1:3" ht="15.65" customHeight="1">
      <c r="A307" s="44">
        <v>3.0500000000000003</v>
      </c>
      <c r="B307" s="45">
        <f t="shared" si="9"/>
        <v>0.49885579316897732</v>
      </c>
      <c r="C307" s="45">
        <f t="shared" si="10"/>
        <v>1.1442068310226761E-3</v>
      </c>
    </row>
    <row r="308" spans="1:3" ht="15.65" customHeight="1">
      <c r="A308" s="44">
        <v>3.06</v>
      </c>
      <c r="B308" s="45">
        <f t="shared" si="9"/>
        <v>0.49889331504259071</v>
      </c>
      <c r="C308" s="45">
        <f t="shared" si="10"/>
        <v>1.1066849574092874E-3</v>
      </c>
    </row>
    <row r="309" spans="1:3" ht="15.65" customHeight="1">
      <c r="A309" s="44">
        <v>3.0700000000000003</v>
      </c>
      <c r="B309" s="45">
        <f t="shared" si="9"/>
        <v>0.49892970614532106</v>
      </c>
      <c r="C309" s="45">
        <f t="shared" si="10"/>
        <v>1.0702938546789387E-3</v>
      </c>
    </row>
    <row r="310" spans="1:3" ht="15.65" customHeight="1">
      <c r="A310" s="44">
        <v>3.08</v>
      </c>
      <c r="B310" s="45">
        <f t="shared" si="9"/>
        <v>0.49896499702519714</v>
      </c>
      <c r="C310" s="45">
        <f t="shared" si="10"/>
        <v>1.0350029748028566E-3</v>
      </c>
    </row>
    <row r="311" spans="1:3" ht="15.65" customHeight="1">
      <c r="A311" s="44">
        <v>3.0900000000000003</v>
      </c>
      <c r="B311" s="45">
        <f t="shared" si="9"/>
        <v>0.49899921752338594</v>
      </c>
      <c r="C311" s="45">
        <f t="shared" si="10"/>
        <v>1.0007824766140594E-3</v>
      </c>
    </row>
    <row r="312" spans="1:3" ht="15.65" customHeight="1">
      <c r="A312" s="44">
        <v>3.1</v>
      </c>
      <c r="B312" s="45">
        <f t="shared" si="9"/>
        <v>0.49903239678678168</v>
      </c>
      <c r="C312" s="45">
        <f t="shared" si="10"/>
        <v>9.6760321321831544E-4</v>
      </c>
    </row>
    <row r="313" spans="1:3" ht="15.65" customHeight="1">
      <c r="A313" s="44">
        <v>3.1100000000000003</v>
      </c>
      <c r="B313" s="45">
        <f t="shared" si="9"/>
        <v>0.49906456328048587</v>
      </c>
      <c r="C313" s="45">
        <f t="shared" si="10"/>
        <v>9.3543671951412666E-4</v>
      </c>
    </row>
    <row r="314" spans="1:3" ht="15.65" customHeight="1">
      <c r="A314" s="44">
        <v>3.12</v>
      </c>
      <c r="B314" s="45">
        <f t="shared" si="9"/>
        <v>0.49909574480017771</v>
      </c>
      <c r="C314" s="45">
        <f t="shared" si="10"/>
        <v>9.042551998222903E-4</v>
      </c>
    </row>
    <row r="315" spans="1:3" ht="15.65" customHeight="1">
      <c r="A315" s="44">
        <v>3.13</v>
      </c>
      <c r="B315" s="45">
        <f t="shared" si="9"/>
        <v>0.49912596848436841</v>
      </c>
      <c r="C315" s="45">
        <f t="shared" si="10"/>
        <v>8.7403151563159032E-4</v>
      </c>
    </row>
    <row r="316" spans="1:3" ht="15.65" customHeight="1">
      <c r="A316" s="44">
        <v>3.14</v>
      </c>
      <c r="B316" s="45">
        <f t="shared" si="9"/>
        <v>0.49915526082654138</v>
      </c>
      <c r="C316" s="45">
        <f t="shared" si="10"/>
        <v>8.447391734586196E-4</v>
      </c>
    </row>
    <row r="317" spans="1:3" ht="15.65" customHeight="1">
      <c r="A317" s="44">
        <v>3.1500000000000004</v>
      </c>
      <c r="B317" s="45">
        <f t="shared" si="9"/>
        <v>0.49918364768717149</v>
      </c>
      <c r="C317" s="45">
        <f t="shared" si="10"/>
        <v>8.1635231282850551E-4</v>
      </c>
    </row>
    <row r="318" spans="1:3" ht="15.65" customHeight="1">
      <c r="A318" s="44">
        <v>3.16</v>
      </c>
      <c r="B318" s="45">
        <f t="shared" si="9"/>
        <v>0.49921115430562446</v>
      </c>
      <c r="C318" s="45">
        <f t="shared" si="10"/>
        <v>7.8884569437553953E-4</v>
      </c>
    </row>
    <row r="319" spans="1:3" ht="15.65" customHeight="1">
      <c r="A319" s="44">
        <v>3.17</v>
      </c>
      <c r="B319" s="45">
        <f t="shared" si="9"/>
        <v>0.49923780531193274</v>
      </c>
      <c r="C319" s="45">
        <f t="shared" si="10"/>
        <v>7.6219468806726365E-4</v>
      </c>
    </row>
    <row r="320" spans="1:3" ht="15.65" customHeight="1">
      <c r="A320" s="44">
        <v>3.18</v>
      </c>
      <c r="B320" s="45">
        <f t="shared" si="9"/>
        <v>0.4992636247384461</v>
      </c>
      <c r="C320" s="45">
        <f t="shared" si="10"/>
        <v>7.3637526155390098E-4</v>
      </c>
    </row>
    <row r="321" spans="1:3" ht="15.65" customHeight="1">
      <c r="A321" s="44">
        <v>3.1900000000000004</v>
      </c>
      <c r="B321" s="45">
        <f t="shared" si="9"/>
        <v>0.49928863603135465</v>
      </c>
      <c r="C321" s="45">
        <f t="shared" si="10"/>
        <v>7.1136396864535101E-4</v>
      </c>
    </row>
    <row r="322" spans="1:3" ht="15.65" customHeight="1">
      <c r="A322" s="44">
        <v>3.2</v>
      </c>
      <c r="B322" s="45">
        <f t="shared" si="9"/>
        <v>0.49931286206208414</v>
      </c>
      <c r="C322" s="45">
        <f t="shared" si="10"/>
        <v>6.8713793791586042E-4</v>
      </c>
    </row>
    <row r="323" spans="1:3" ht="15.65" customHeight="1">
      <c r="A323" s="44">
        <v>3.21</v>
      </c>
      <c r="B323" s="45">
        <f t="shared" ref="B323:B373" si="11">NORMSDIST(A323)-0.5</f>
        <v>0.49933632513856008</v>
      </c>
      <c r="C323" s="45">
        <f t="shared" ref="C323:C373" si="12">1-NORMSDIST(A323)</f>
        <v>6.6367486143992238E-4</v>
      </c>
    </row>
    <row r="324" spans="1:3" ht="15.65" customHeight="1">
      <c r="A324" s="44">
        <v>3.22</v>
      </c>
      <c r="B324" s="45">
        <f t="shared" si="11"/>
        <v>0.49935904701633993</v>
      </c>
      <c r="C324" s="45">
        <f t="shared" si="12"/>
        <v>6.4095298366007025E-4</v>
      </c>
    </row>
    <row r="325" spans="1:3" ht="15.65" customHeight="1">
      <c r="A325" s="44">
        <v>3.23</v>
      </c>
      <c r="B325" s="45">
        <f t="shared" si="11"/>
        <v>0.49938104890961321</v>
      </c>
      <c r="C325" s="45">
        <f t="shared" si="12"/>
        <v>6.1895109038678786E-4</v>
      </c>
    </row>
    <row r="326" spans="1:3" ht="15.65" customHeight="1">
      <c r="A326" s="44">
        <v>3.24</v>
      </c>
      <c r="B326" s="45">
        <f t="shared" si="11"/>
        <v>0.49940235150206558</v>
      </c>
      <c r="C326" s="45">
        <f t="shared" si="12"/>
        <v>5.976484979344221E-4</v>
      </c>
    </row>
    <row r="327" spans="1:3" ht="15.65" customHeight="1">
      <c r="A327" s="44">
        <v>3.25</v>
      </c>
      <c r="B327" s="45">
        <f t="shared" si="11"/>
        <v>0.49942297495760923</v>
      </c>
      <c r="C327" s="45">
        <f t="shared" si="12"/>
        <v>5.7702504239076635E-4</v>
      </c>
    </row>
    <row r="328" spans="1:3" ht="15.65" customHeight="1">
      <c r="A328" s="44">
        <v>3.2600000000000002</v>
      </c>
      <c r="B328" s="45">
        <f t="shared" si="11"/>
        <v>0.49944293893097536</v>
      </c>
      <c r="C328" s="45">
        <f t="shared" si="12"/>
        <v>5.5706106902464469E-4</v>
      </c>
    </row>
    <row r="329" spans="1:3" ht="15.65" customHeight="1">
      <c r="A329" s="44">
        <v>3.27</v>
      </c>
      <c r="B329" s="45">
        <f t="shared" si="11"/>
        <v>0.49946226257817028</v>
      </c>
      <c r="C329" s="45">
        <f t="shared" si="12"/>
        <v>5.377374218297204E-4</v>
      </c>
    </row>
    <row r="330" spans="1:3" ht="15.65" customHeight="1">
      <c r="A330" s="44">
        <v>3.2800000000000002</v>
      </c>
      <c r="B330" s="45">
        <f t="shared" si="11"/>
        <v>0.49948096456679303</v>
      </c>
      <c r="C330" s="45">
        <f t="shared" si="12"/>
        <v>5.1903543320697132E-4</v>
      </c>
    </row>
    <row r="331" spans="1:3" ht="15.65" customHeight="1">
      <c r="A331" s="44">
        <v>3.29</v>
      </c>
      <c r="B331" s="45">
        <f t="shared" si="11"/>
        <v>0.49949906308621428</v>
      </c>
      <c r="C331" s="45">
        <f t="shared" si="12"/>
        <v>5.0093691378572114E-4</v>
      </c>
    </row>
    <row r="332" spans="1:3" ht="15.65" customHeight="1">
      <c r="A332" s="44">
        <v>3.3000000000000003</v>
      </c>
      <c r="B332" s="45">
        <f t="shared" si="11"/>
        <v>0.49951657585761622</v>
      </c>
      <c r="C332" s="45">
        <f t="shared" si="12"/>
        <v>4.8342414238378151E-4</v>
      </c>
    </row>
    <row r="333" spans="1:3" ht="15.65" customHeight="1">
      <c r="A333" s="44">
        <v>3.31</v>
      </c>
      <c r="B333" s="45">
        <f t="shared" si="11"/>
        <v>0.49953352014389241</v>
      </c>
      <c r="C333" s="45">
        <f t="shared" si="12"/>
        <v>4.6647985610759335E-4</v>
      </c>
    </row>
    <row r="334" spans="1:3" ht="15.65" customHeight="1">
      <c r="A334" s="44">
        <v>3.3200000000000003</v>
      </c>
      <c r="B334" s="45">
        <f t="shared" si="11"/>
        <v>0.49954991275940785</v>
      </c>
      <c r="C334" s="45">
        <f t="shared" si="12"/>
        <v>4.5008724059214522E-4</v>
      </c>
    </row>
    <row r="335" spans="1:3" ht="15.65" customHeight="1">
      <c r="A335" s="44">
        <v>3.33</v>
      </c>
      <c r="B335" s="45">
        <f t="shared" si="11"/>
        <v>0.49956577007961833</v>
      </c>
      <c r="C335" s="45">
        <f t="shared" si="12"/>
        <v>4.3422992038166797E-4</v>
      </c>
    </row>
    <row r="336" spans="1:3" ht="15.65" customHeight="1">
      <c r="A336" s="44">
        <v>3.3400000000000003</v>
      </c>
      <c r="B336" s="45">
        <f t="shared" si="11"/>
        <v>0.49958110805054967</v>
      </c>
      <c r="C336" s="45">
        <f t="shared" si="12"/>
        <v>4.1889194945032848E-4</v>
      </c>
    </row>
    <row r="337" spans="1:3" ht="15.65" customHeight="1">
      <c r="A337" s="44">
        <v>3.35</v>
      </c>
      <c r="B337" s="45">
        <f t="shared" si="11"/>
        <v>0.49959594219813597</v>
      </c>
      <c r="C337" s="45">
        <f t="shared" si="12"/>
        <v>4.0405780186403284E-4</v>
      </c>
    </row>
    <row r="338" spans="1:3" ht="15.65" customHeight="1">
      <c r="A338" s="44">
        <v>3.3600000000000003</v>
      </c>
      <c r="B338" s="45">
        <f t="shared" si="11"/>
        <v>0.49961028763741799</v>
      </c>
      <c r="C338" s="45">
        <f t="shared" si="12"/>
        <v>3.8971236258200648E-4</v>
      </c>
    </row>
    <row r="339" spans="1:3" ht="15.65" customHeight="1">
      <c r="A339" s="44">
        <v>3.37</v>
      </c>
      <c r="B339" s="45">
        <f t="shared" si="11"/>
        <v>0.49962415908159996</v>
      </c>
      <c r="C339" s="45">
        <f t="shared" si="12"/>
        <v>3.7584091840003886E-4</v>
      </c>
    </row>
    <row r="340" spans="1:3" ht="15.65" customHeight="1">
      <c r="A340" s="44">
        <v>3.3800000000000003</v>
      </c>
      <c r="B340" s="45">
        <f t="shared" si="11"/>
        <v>0.49963757085096694</v>
      </c>
      <c r="C340" s="45">
        <f t="shared" si="12"/>
        <v>3.6242914903306112E-4</v>
      </c>
    </row>
    <row r="341" spans="1:3" ht="15.65" customHeight="1">
      <c r="A341" s="44">
        <v>3.39</v>
      </c>
      <c r="B341" s="45">
        <f t="shared" si="11"/>
        <v>0.49965053688166206</v>
      </c>
      <c r="C341" s="45">
        <f t="shared" si="12"/>
        <v>3.4946311833794486E-4</v>
      </c>
    </row>
    <row r="342" spans="1:3" ht="15.65" customHeight="1">
      <c r="A342" s="44">
        <v>3.4000000000000004</v>
      </c>
      <c r="B342" s="45">
        <f t="shared" si="11"/>
        <v>0.49966307073432314</v>
      </c>
      <c r="C342" s="45">
        <f t="shared" si="12"/>
        <v>3.3692926567685522E-4</v>
      </c>
    </row>
    <row r="343" spans="1:3" ht="15.65" customHeight="1">
      <c r="A343" s="44">
        <v>3.41</v>
      </c>
      <c r="B343" s="45">
        <f t="shared" si="11"/>
        <v>0.49967518560258117</v>
      </c>
      <c r="C343" s="45">
        <f t="shared" si="12"/>
        <v>3.2481439741882667E-4</v>
      </c>
    </row>
    <row r="344" spans="1:3" ht="15.65" customHeight="1">
      <c r="A344" s="44">
        <v>3.42</v>
      </c>
      <c r="B344" s="45">
        <f t="shared" si="11"/>
        <v>0.49968689432141877</v>
      </c>
      <c r="C344" s="45">
        <f t="shared" si="12"/>
        <v>3.1310567858122695E-4</v>
      </c>
    </row>
    <row r="345" spans="1:3" ht="15.65" customHeight="1">
      <c r="A345" s="44">
        <v>3.43</v>
      </c>
      <c r="B345" s="45">
        <f t="shared" si="11"/>
        <v>0.49969820937539133</v>
      </c>
      <c r="C345" s="45">
        <f t="shared" si="12"/>
        <v>3.0179062460866657E-4</v>
      </c>
    </row>
    <row r="346" spans="1:3" ht="15.65" customHeight="1">
      <c r="A346" s="44">
        <v>3.4400000000000004</v>
      </c>
      <c r="B346" s="45">
        <f t="shared" si="11"/>
        <v>0.4997091429067092</v>
      </c>
      <c r="C346" s="45">
        <f t="shared" si="12"/>
        <v>2.9085709329079723E-4</v>
      </c>
    </row>
    <row r="347" spans="1:3" ht="15.65" customHeight="1">
      <c r="A347" s="44">
        <v>3.45</v>
      </c>
      <c r="B347" s="45">
        <f t="shared" si="11"/>
        <v>0.49971970672318378</v>
      </c>
      <c r="C347" s="45">
        <f t="shared" si="12"/>
        <v>2.8029327681622362E-4</v>
      </c>
    </row>
    <row r="348" spans="1:3" ht="15.65" customHeight="1">
      <c r="A348" s="44">
        <v>3.46</v>
      </c>
      <c r="B348" s="45">
        <f t="shared" si="11"/>
        <v>0.49972991230603647</v>
      </c>
      <c r="C348" s="45">
        <f t="shared" si="12"/>
        <v>2.7008769396352772E-4</v>
      </c>
    </row>
    <row r="349" spans="1:3" ht="15.65" customHeight="1">
      <c r="A349" s="44">
        <v>3.47</v>
      </c>
      <c r="B349" s="45">
        <f t="shared" si="11"/>
        <v>0.49973977081757248</v>
      </c>
      <c r="C349" s="45">
        <f t="shared" si="12"/>
        <v>2.6022918242751825E-4</v>
      </c>
    </row>
    <row r="350" spans="1:3" ht="15.65" customHeight="1">
      <c r="A350" s="44">
        <v>3.48</v>
      </c>
      <c r="B350" s="45">
        <f t="shared" si="11"/>
        <v>0.49974929310871952</v>
      </c>
      <c r="C350" s="45">
        <f t="shared" si="12"/>
        <v>2.5070689128048329E-4</v>
      </c>
    </row>
    <row r="351" spans="1:3" ht="15.65" customHeight="1">
      <c r="A351" s="44">
        <v>3.49</v>
      </c>
      <c r="B351" s="45">
        <f t="shared" si="11"/>
        <v>0.49975848972643211</v>
      </c>
      <c r="C351" s="45">
        <f t="shared" si="12"/>
        <v>2.415102735678909E-4</v>
      </c>
    </row>
    <row r="352" spans="1:3" ht="15.65" customHeight="1">
      <c r="A352" s="44">
        <v>3.5</v>
      </c>
      <c r="B352" s="45">
        <f t="shared" si="11"/>
        <v>0.49976737092096446</v>
      </c>
      <c r="C352" s="45">
        <f t="shared" si="12"/>
        <v>2.3262907903554009E-4</v>
      </c>
    </row>
    <row r="353" spans="1:3" ht="15.65" customHeight="1">
      <c r="A353" s="44">
        <v>3.5100000000000002</v>
      </c>
      <c r="B353" s="45">
        <f t="shared" si="11"/>
        <v>0.49977594665300895</v>
      </c>
      <c r="C353" s="45">
        <f t="shared" si="12"/>
        <v>2.2405334699104884E-4</v>
      </c>
    </row>
    <row r="354" spans="1:3" ht="15.65" customHeight="1">
      <c r="A354" s="44">
        <v>3.52</v>
      </c>
      <c r="B354" s="45">
        <f t="shared" si="11"/>
        <v>0.49978422660070532</v>
      </c>
      <c r="C354" s="45">
        <f t="shared" si="12"/>
        <v>2.1577339929468309E-4</v>
      </c>
    </row>
    <row r="355" spans="1:3" ht="15.65" customHeight="1">
      <c r="A355" s="44">
        <v>3.5300000000000002</v>
      </c>
      <c r="B355" s="45">
        <f t="shared" si="11"/>
        <v>0.49979222016651936</v>
      </c>
      <c r="C355" s="45">
        <f t="shared" si="12"/>
        <v>2.0777983348063689E-4</v>
      </c>
    </row>
    <row r="356" spans="1:3" ht="15.65" customHeight="1">
      <c r="A356" s="44">
        <v>3.54</v>
      </c>
      <c r="B356" s="45">
        <f t="shared" si="11"/>
        <v>0.49979993648399268</v>
      </c>
      <c r="C356" s="45">
        <f t="shared" si="12"/>
        <v>2.0006351600732053E-4</v>
      </c>
    </row>
    <row r="357" spans="1:3" ht="15.65" customHeight="1">
      <c r="A357" s="44">
        <v>3.5500000000000003</v>
      </c>
      <c r="B357" s="45">
        <f t="shared" si="11"/>
        <v>0.49980738442436434</v>
      </c>
      <c r="C357" s="45">
        <f t="shared" si="12"/>
        <v>1.9261557563565734E-4</v>
      </c>
    </row>
    <row r="358" spans="1:3" ht="15.65" customHeight="1">
      <c r="A358" s="44">
        <v>3.56</v>
      </c>
      <c r="B358" s="45">
        <f t="shared" si="11"/>
        <v>0.49981457260306672</v>
      </c>
      <c r="C358" s="45">
        <f t="shared" si="12"/>
        <v>1.8542739693327981E-4</v>
      </c>
    </row>
    <row r="359" spans="1:3" ht="15.65" customHeight="1">
      <c r="A359" s="44">
        <v>3.5700000000000003</v>
      </c>
      <c r="B359" s="45">
        <f t="shared" si="11"/>
        <v>0.49982150938609515</v>
      </c>
      <c r="C359" s="45">
        <f t="shared" si="12"/>
        <v>1.78490613904847E-4</v>
      </c>
    </row>
    <row r="360" spans="1:3" ht="15.65" customHeight="1">
      <c r="A360" s="44">
        <v>3.58</v>
      </c>
      <c r="B360" s="45">
        <f t="shared" si="11"/>
        <v>0.49982820289625407</v>
      </c>
      <c r="C360" s="45">
        <f t="shared" si="12"/>
        <v>1.7179710374592982E-4</v>
      </c>
    </row>
    <row r="361" spans="1:3" ht="15.65" customHeight="1">
      <c r="A361" s="44">
        <v>3.5900000000000003</v>
      </c>
      <c r="B361" s="45">
        <f t="shared" si="11"/>
        <v>0.49983466101927987</v>
      </c>
      <c r="C361" s="45">
        <f t="shared" si="12"/>
        <v>1.6533898072013109E-4</v>
      </c>
    </row>
    <row r="362" spans="1:3" ht="15.65" customHeight="1">
      <c r="A362" s="44">
        <v>3.6</v>
      </c>
      <c r="B362" s="45">
        <f t="shared" si="11"/>
        <v>0.49984089140984245</v>
      </c>
      <c r="C362" s="45">
        <f t="shared" si="12"/>
        <v>1.5910859015755285E-4</v>
      </c>
    </row>
    <row r="363" spans="1:3" ht="15.65" customHeight="1">
      <c r="A363" s="44">
        <v>3.6100000000000003</v>
      </c>
      <c r="B363" s="45">
        <f t="shared" si="11"/>
        <v>0.49984690149742628</v>
      </c>
      <c r="C363" s="45">
        <f t="shared" si="12"/>
        <v>1.5309850257372304E-4</v>
      </c>
    </row>
    <row r="364" spans="1:3" ht="15.65" customHeight="1">
      <c r="A364" s="44">
        <v>3.62</v>
      </c>
      <c r="B364" s="45">
        <f t="shared" si="11"/>
        <v>0.49985269849209257</v>
      </c>
      <c r="C364" s="45">
        <f t="shared" si="12"/>
        <v>1.4730150790742691E-4</v>
      </c>
    </row>
    <row r="365" spans="1:3" ht="15.65" customHeight="1">
      <c r="A365" s="44">
        <v>3.6300000000000003</v>
      </c>
      <c r="B365" s="45">
        <f t="shared" si="11"/>
        <v>0.49985828939012422</v>
      </c>
      <c r="C365" s="45">
        <f t="shared" si="12"/>
        <v>1.417106098757781E-4</v>
      </c>
    </row>
    <row r="366" spans="1:3" ht="15.65" customHeight="1">
      <c r="A366" s="44">
        <v>3.64</v>
      </c>
      <c r="B366" s="45">
        <f t="shared" si="11"/>
        <v>0.49986368097955425</v>
      </c>
      <c r="C366" s="45">
        <f t="shared" si="12"/>
        <v>1.3631902044575206E-4</v>
      </c>
    </row>
    <row r="367" spans="1:3" ht="15.65" customHeight="1">
      <c r="A367" s="44">
        <v>3.6500000000000004</v>
      </c>
      <c r="B367" s="45">
        <f t="shared" si="11"/>
        <v>0.49986887984557948</v>
      </c>
      <c r="C367" s="45">
        <f t="shared" si="12"/>
        <v>1.311201544205165E-4</v>
      </c>
    </row>
    <row r="368" spans="1:3" ht="15.65" customHeight="1">
      <c r="A368" s="44">
        <v>3.66</v>
      </c>
      <c r="B368" s="45">
        <f t="shared" si="11"/>
        <v>0.49987389237586155</v>
      </c>
      <c r="C368" s="45">
        <f t="shared" si="12"/>
        <v>1.2610762413844956E-4</v>
      </c>
    </row>
    <row r="369" spans="1:3" ht="15.65" customHeight="1">
      <c r="A369" s="44">
        <v>3.6700000000000004</v>
      </c>
      <c r="B369" s="45">
        <f t="shared" si="11"/>
        <v>0.4998787247657146</v>
      </c>
      <c r="C369" s="45">
        <f t="shared" si="12"/>
        <v>1.2127523428540066E-4</v>
      </c>
    </row>
    <row r="370" spans="1:3" ht="15.65" customHeight="1">
      <c r="A370" s="44">
        <v>3.68</v>
      </c>
      <c r="B370" s="45">
        <f t="shared" si="11"/>
        <v>0.49988338302318458</v>
      </c>
      <c r="C370" s="45">
        <f t="shared" si="12"/>
        <v>1.1661697681542016E-4</v>
      </c>
    </row>
    <row r="371" spans="1:3" ht="15.65" customHeight="1">
      <c r="A371" s="44">
        <v>3.6900000000000004</v>
      </c>
      <c r="B371" s="45">
        <f t="shared" si="11"/>
        <v>0.49988787297401771</v>
      </c>
      <c r="C371" s="45">
        <f t="shared" si="12"/>
        <v>1.121270259822893E-4</v>
      </c>
    </row>
    <row r="372" spans="1:3" ht="15.65" customHeight="1">
      <c r="A372" s="44">
        <v>3.7</v>
      </c>
      <c r="B372" s="45">
        <f t="shared" si="11"/>
        <v>0.49989220026652259</v>
      </c>
      <c r="C372" s="45">
        <f t="shared" si="12"/>
        <v>1.0779973347740945E-4</v>
      </c>
    </row>
    <row r="373" spans="1:3" ht="15.65" customHeight="1">
      <c r="A373" s="44">
        <v>4</v>
      </c>
      <c r="B373" s="45">
        <f t="shared" si="11"/>
        <v>0.49996832875816688</v>
      </c>
      <c r="C373" s="45">
        <f t="shared" si="12"/>
        <v>3.1671241833119979E-5</v>
      </c>
    </row>
  </sheetData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01"/>
  <sheetViews>
    <sheetView workbookViewId="0">
      <pane ySplit="1" topLeftCell="A2" activePane="bottomLeft" state="frozen"/>
      <selection pane="bottomLeft" activeCell="B11" sqref="B11"/>
    </sheetView>
  </sheetViews>
  <sheetFormatPr defaultRowHeight="14.75"/>
  <cols>
    <col min="1" max="1" width="9.1328125" style="6"/>
    <col min="2" max="2" width="9.1328125" style="209"/>
    <col min="8" max="8" width="11.54296875" customWidth="1"/>
    <col min="9" max="9" width="11.36328125" customWidth="1"/>
    <col min="10" max="10" width="12.76953125" customWidth="1"/>
    <col min="11" max="11" width="11" customWidth="1"/>
  </cols>
  <sheetData>
    <row r="1" spans="1:11" s="2" customFormat="1">
      <c r="A1" s="38" t="s">
        <v>14</v>
      </c>
      <c r="B1" s="207" t="s">
        <v>0</v>
      </c>
    </row>
    <row r="2" spans="1:11" ht="16.75">
      <c r="A2" s="24">
        <v>0</v>
      </c>
      <c r="B2" s="208">
        <f>0.5*(LN(1+A2)-LN(1-A2))</f>
        <v>0</v>
      </c>
      <c r="E2" t="s">
        <v>45</v>
      </c>
    </row>
    <row r="3" spans="1:11" ht="16.75">
      <c r="A3" s="24">
        <v>5.0000000000000001E-3</v>
      </c>
      <c r="B3" s="208">
        <f t="shared" ref="B3:B66" si="0">0.5*(LN(1+A3)-LN(1-A3))</f>
        <v>5.0000416672916267E-3</v>
      </c>
      <c r="E3" s="129" t="s">
        <v>14</v>
      </c>
      <c r="F3" s="129" t="s">
        <v>2</v>
      </c>
      <c r="G3" s="129" t="s">
        <v>0</v>
      </c>
      <c r="H3" s="145" t="s">
        <v>69</v>
      </c>
      <c r="I3" s="144" t="s">
        <v>0</v>
      </c>
      <c r="J3" s="144" t="s">
        <v>64</v>
      </c>
      <c r="K3" s="144" t="s">
        <v>65</v>
      </c>
    </row>
    <row r="4" spans="1:11">
      <c r="A4" s="24">
        <v>0.01</v>
      </c>
      <c r="B4" s="208">
        <f t="shared" si="0"/>
        <v>1.0000333353334771E-2</v>
      </c>
      <c r="D4">
        <v>1</v>
      </c>
      <c r="E4" s="142">
        <v>-0.02</v>
      </c>
      <c r="F4" s="142">
        <v>72</v>
      </c>
      <c r="G4" s="143">
        <f>0.5*(LOG(1+E4,EXP(1))-LOG(1-E4,EXP(1)))</f>
        <v>-2.0002667306849596E-2</v>
      </c>
      <c r="H4" s="131">
        <f>SQRT(1/(F4-3)+1/(F5-3))</f>
        <v>0.24922239313961342</v>
      </c>
      <c r="I4" s="204">
        <f>(G4-G5)/H4</f>
        <v>0.24142556763361891</v>
      </c>
      <c r="J4" s="137">
        <f xml:space="preserve"> 1-_xlfn.NORM.DIST(ABS(I4),0,1,1)</f>
        <v>0.404612649305504</v>
      </c>
      <c r="K4" s="137">
        <f>2*J4</f>
        <v>0.809225298611008</v>
      </c>
    </row>
    <row r="5" spans="1:11">
      <c r="A5" s="24">
        <v>1.4999999999999999E-2</v>
      </c>
      <c r="B5" s="208">
        <f t="shared" si="0"/>
        <v>1.5001125151899372E-2</v>
      </c>
      <c r="D5">
        <v>2</v>
      </c>
      <c r="E5" s="142">
        <v>-0.08</v>
      </c>
      <c r="F5" s="142">
        <v>24</v>
      </c>
      <c r="G5" s="201">
        <f>0.5*(LOG(1+E5,EXP(1))-LOG(1-E5,EXP(1)))</f>
        <v>-8.0171325037589697E-2</v>
      </c>
      <c r="H5" s="161"/>
      <c r="I5" s="205"/>
      <c r="J5" s="2"/>
    </row>
    <row r="6" spans="1:11">
      <c r="A6" s="24">
        <v>0.02</v>
      </c>
      <c r="B6" s="208">
        <f t="shared" si="0"/>
        <v>2.0002667306849596E-2</v>
      </c>
      <c r="D6" s="160"/>
      <c r="F6" s="146"/>
      <c r="G6" s="203"/>
      <c r="H6" s="159"/>
      <c r="I6" s="159"/>
      <c r="J6" s="2"/>
    </row>
    <row r="7" spans="1:11">
      <c r="A7" s="24">
        <v>2.5000000000000001E-2</v>
      </c>
      <c r="B7" s="208">
        <f t="shared" si="0"/>
        <v>2.5005210287330656E-2</v>
      </c>
      <c r="D7" s="160"/>
      <c r="E7" s="160"/>
    </row>
    <row r="8" spans="1:11">
      <c r="A8" s="24">
        <v>0.03</v>
      </c>
      <c r="B8" s="208">
        <f t="shared" si="0"/>
        <v>3.00090048631265E-2</v>
      </c>
      <c r="D8" s="160"/>
      <c r="E8" s="160"/>
    </row>
    <row r="9" spans="1:11">
      <c r="A9" s="24">
        <v>3.5000000000000003E-2</v>
      </c>
      <c r="B9" s="208">
        <f t="shared" si="0"/>
        <v>3.5014302180241735E-2</v>
      </c>
      <c r="D9" s="160"/>
      <c r="E9" s="160"/>
    </row>
    <row r="10" spans="1:11">
      <c r="A10" s="24">
        <v>0.04</v>
      </c>
      <c r="B10" s="208">
        <f t="shared" si="0"/>
        <v>4.0021353836768248E-2</v>
      </c>
      <c r="D10" s="160"/>
      <c r="E10" s="160"/>
      <c r="I10" s="160"/>
      <c r="J10" s="160"/>
      <c r="K10" s="160"/>
    </row>
    <row r="11" spans="1:11">
      <c r="A11" s="24">
        <v>4.4999999999999998E-2</v>
      </c>
      <c r="B11" s="208">
        <f t="shared" si="0"/>
        <v>4.5030411959090549E-2</v>
      </c>
      <c r="D11" s="160"/>
      <c r="E11" s="160"/>
      <c r="I11" s="160"/>
      <c r="J11" s="160"/>
      <c r="K11" s="160"/>
    </row>
    <row r="12" spans="1:11">
      <c r="A12" s="24">
        <v>0.05</v>
      </c>
      <c r="B12" s="208">
        <f t="shared" si="0"/>
        <v>5.0041729278491313E-2</v>
      </c>
      <c r="D12" s="160"/>
      <c r="E12" s="160"/>
      <c r="I12" s="160"/>
      <c r="J12" s="160"/>
      <c r="K12" s="158"/>
    </row>
    <row r="13" spans="1:11">
      <c r="A13" s="24">
        <v>5.5E-2</v>
      </c>
      <c r="B13" s="208">
        <f t="shared" si="0"/>
        <v>5.5055559208212056E-2</v>
      </c>
      <c r="D13" s="160"/>
      <c r="E13" s="160"/>
      <c r="I13" s="160"/>
      <c r="J13" s="160"/>
      <c r="K13" s="202"/>
    </row>
    <row r="14" spans="1:11">
      <c r="A14" s="24">
        <v>0.06</v>
      </c>
      <c r="B14" s="208">
        <f t="shared" si="0"/>
        <v>6.0072155921031677E-2</v>
      </c>
      <c r="I14" s="160"/>
      <c r="J14" s="160"/>
      <c r="K14" s="160"/>
    </row>
    <row r="15" spans="1:11">
      <c r="A15" s="24">
        <v>6.5000000000000002E-2</v>
      </c>
      <c r="B15" s="208">
        <f t="shared" si="0"/>
        <v>6.5091774427419188E-2</v>
      </c>
      <c r="I15" s="160"/>
      <c r="J15" s="160"/>
      <c r="K15" s="160"/>
    </row>
    <row r="16" spans="1:11">
      <c r="A16" s="24">
        <v>7.0000000000000007E-2</v>
      </c>
      <c r="B16" s="208">
        <f t="shared" si="0"/>
        <v>7.0114670654325181E-2</v>
      </c>
      <c r="I16" s="160"/>
      <c r="J16" s="159"/>
      <c r="K16" s="160"/>
    </row>
    <row r="17" spans="1:11">
      <c r="A17" s="24">
        <v>7.4999999999999997E-2</v>
      </c>
      <c r="B17" s="208">
        <f t="shared" si="0"/>
        <v>7.5141101524668935E-2</v>
      </c>
      <c r="I17" s="160"/>
      <c r="J17" s="160"/>
      <c r="K17" s="160"/>
    </row>
    <row r="18" spans="1:11">
      <c r="A18" s="24">
        <v>0.08</v>
      </c>
      <c r="B18" s="208">
        <f t="shared" si="0"/>
        <v>8.0171325037589697E-2</v>
      </c>
      <c r="I18" s="160"/>
      <c r="J18" s="160"/>
      <c r="K18" s="160"/>
    </row>
    <row r="19" spans="1:11">
      <c r="A19" s="24">
        <v>8.5000000000000006E-2</v>
      </c>
      <c r="B19" s="208">
        <f t="shared" si="0"/>
        <v>8.5205600349519267E-2</v>
      </c>
    </row>
    <row r="20" spans="1:11">
      <c r="A20" s="24">
        <v>0.09</v>
      </c>
      <c r="B20" s="208">
        <f t="shared" si="0"/>
        <v>9.0244187856146851E-2</v>
      </c>
    </row>
    <row r="21" spans="1:11">
      <c r="A21" s="24">
        <v>9.5000000000000001E-2</v>
      </c>
      <c r="B21" s="208">
        <f t="shared" si="0"/>
        <v>9.528734927533751E-2</v>
      </c>
    </row>
    <row r="22" spans="1:11">
      <c r="A22" s="24">
        <v>0.1</v>
      </c>
      <c r="B22" s="208">
        <f t="shared" si="0"/>
        <v>0.10033534773107561</v>
      </c>
    </row>
    <row r="23" spans="1:11">
      <c r="A23" s="24">
        <v>0.105</v>
      </c>
      <c r="B23" s="208">
        <f t="shared" si="0"/>
        <v>0.10538844783849889</v>
      </c>
    </row>
    <row r="24" spans="1:11">
      <c r="A24" s="24">
        <v>0.11</v>
      </c>
      <c r="B24" s="208">
        <f t="shared" si="0"/>
        <v>0.11044691579009719</v>
      </c>
    </row>
    <row r="25" spans="1:11">
      <c r="A25" s="24">
        <v>0.115</v>
      </c>
      <c r="B25" s="208">
        <f t="shared" si="0"/>
        <v>0.11551101944314481</v>
      </c>
    </row>
    <row r="26" spans="1:11">
      <c r="A26" s="24">
        <v>0.12</v>
      </c>
      <c r="B26" s="208">
        <f t="shared" si="0"/>
        <v>0.12058102840844408</v>
      </c>
    </row>
    <row r="27" spans="1:11">
      <c r="A27" s="24">
        <v>0.125</v>
      </c>
      <c r="B27" s="208">
        <f t="shared" si="0"/>
        <v>0.12565721414045306</v>
      </c>
    </row>
    <row r="28" spans="1:11">
      <c r="A28" s="24">
        <v>0.13</v>
      </c>
      <c r="B28" s="208">
        <f t="shared" si="0"/>
        <v>0.13073985002887839</v>
      </c>
    </row>
    <row r="29" spans="1:11">
      <c r="A29" s="24">
        <v>0.13500000000000001</v>
      </c>
      <c r="B29" s="208">
        <f t="shared" si="0"/>
        <v>0.13582921149181187</v>
      </c>
    </row>
    <row r="30" spans="1:11">
      <c r="A30" s="24">
        <v>0.14000000000000001</v>
      </c>
      <c r="B30" s="208">
        <f t="shared" si="0"/>
        <v>0.14092557607049394</v>
      </c>
    </row>
    <row r="31" spans="1:11">
      <c r="A31" s="24">
        <v>0.14499999999999999</v>
      </c>
      <c r="B31" s="208">
        <f t="shared" si="0"/>
        <v>0.1460292235257899</v>
      </c>
    </row>
    <row r="32" spans="1:11">
      <c r="A32" s="24">
        <v>0.15</v>
      </c>
      <c r="B32" s="208">
        <f t="shared" si="0"/>
        <v>0.15114043593646678</v>
      </c>
    </row>
    <row r="33" spans="1:2">
      <c r="A33" s="24">
        <v>0.155</v>
      </c>
      <c r="B33" s="208">
        <f t="shared" si="0"/>
        <v>0.15625949779936005</v>
      </c>
    </row>
    <row r="34" spans="1:2">
      <c r="A34" s="24">
        <v>0.16</v>
      </c>
      <c r="B34" s="208">
        <f t="shared" si="0"/>
        <v>0.16138669613152551</v>
      </c>
    </row>
    <row r="35" spans="1:2">
      <c r="A35" s="24">
        <v>0.16500000000000001</v>
      </c>
      <c r="B35" s="208">
        <f t="shared" si="0"/>
        <v>0.16652232057447278</v>
      </c>
    </row>
    <row r="36" spans="1:2">
      <c r="A36" s="24">
        <v>0.17</v>
      </c>
      <c r="B36" s="208">
        <f t="shared" si="0"/>
        <v>0.17166666350057908</v>
      </c>
    </row>
    <row r="37" spans="1:2">
      <c r="A37" s="24">
        <v>0.17500000000000002</v>
      </c>
      <c r="B37" s="208">
        <f t="shared" si="0"/>
        <v>0.17682002012178921</v>
      </c>
    </row>
    <row r="38" spans="1:2">
      <c r="A38" s="24">
        <v>0.18</v>
      </c>
      <c r="B38" s="208">
        <f t="shared" si="0"/>
        <v>0.18198268860070577</v>
      </c>
    </row>
    <row r="39" spans="1:2">
      <c r="A39" s="24">
        <v>0.185</v>
      </c>
      <c r="B39" s="208">
        <f t="shared" si="0"/>
        <v>0.18715497016418448</v>
      </c>
    </row>
    <row r="40" spans="1:2">
      <c r="A40" s="24">
        <v>0.19</v>
      </c>
      <c r="B40" s="208">
        <f t="shared" si="0"/>
        <v>0.19233716921954525</v>
      </c>
    </row>
    <row r="41" spans="1:2">
      <c r="A41" s="24">
        <v>0.19500000000000001</v>
      </c>
      <c r="B41" s="208">
        <f t="shared" si="0"/>
        <v>0.19752959347352389</v>
      </c>
    </row>
    <row r="42" spans="1:2">
      <c r="A42" s="24">
        <v>0.2</v>
      </c>
      <c r="B42" s="208">
        <f t="shared" si="0"/>
        <v>0.20273255405408214</v>
      </c>
    </row>
    <row r="43" spans="1:2">
      <c r="A43" s="24">
        <v>0.20500000000000002</v>
      </c>
      <c r="B43" s="208">
        <f t="shared" si="0"/>
        <v>0.20794636563521179</v>
      </c>
    </row>
    <row r="44" spans="1:2">
      <c r="A44" s="24">
        <v>0.21</v>
      </c>
      <c r="B44" s="208">
        <f t="shared" si="0"/>
        <v>0.21317134656485975</v>
      </c>
    </row>
    <row r="45" spans="1:2">
      <c r="A45" s="24">
        <v>0.215</v>
      </c>
      <c r="B45" s="208">
        <f t="shared" si="0"/>
        <v>0.21840781899612022</v>
      </c>
    </row>
    <row r="46" spans="1:2">
      <c r="A46" s="24">
        <v>0.22</v>
      </c>
      <c r="B46" s="208">
        <f t="shared" si="0"/>
        <v>0.22365610902183239</v>
      </c>
    </row>
    <row r="47" spans="1:2">
      <c r="A47" s="24">
        <v>0.22500000000000001</v>
      </c>
      <c r="B47" s="208">
        <f t="shared" si="0"/>
        <v>0.22891654681274021</v>
      </c>
    </row>
    <row r="48" spans="1:2">
      <c r="A48" s="24">
        <v>0.23</v>
      </c>
      <c r="B48" s="208">
        <f t="shared" si="0"/>
        <v>0.2341894667593668</v>
      </c>
    </row>
    <row r="49" spans="1:2">
      <c r="A49" s="24">
        <v>0.23500000000000001</v>
      </c>
      <c r="B49" s="208">
        <f t="shared" si="0"/>
        <v>0.23947520761777091</v>
      </c>
    </row>
    <row r="50" spans="1:2">
      <c r="A50" s="24">
        <v>0.24</v>
      </c>
      <c r="B50" s="208">
        <f t="shared" si="0"/>
        <v>0.24477411265935289</v>
      </c>
    </row>
    <row r="51" spans="1:2">
      <c r="A51" s="24">
        <v>0.245</v>
      </c>
      <c r="B51" s="208">
        <f t="shared" si="0"/>
        <v>0.25008652982489166</v>
      </c>
    </row>
    <row r="52" spans="1:2">
      <c r="A52" s="24">
        <v>0.25</v>
      </c>
      <c r="B52" s="208">
        <f t="shared" si="0"/>
        <v>0.25541281188299536</v>
      </c>
    </row>
    <row r="53" spans="1:2">
      <c r="A53" s="24">
        <v>0.255</v>
      </c>
      <c r="B53" s="208">
        <f t="shared" si="0"/>
        <v>0.26075331659316237</v>
      </c>
    </row>
    <row r="54" spans="1:2">
      <c r="A54" s="24">
        <v>0.26</v>
      </c>
      <c r="B54" s="208">
        <f t="shared" si="0"/>
        <v>0.26610840687365411</v>
      </c>
    </row>
    <row r="55" spans="1:2">
      <c r="A55" s="24">
        <v>0.26500000000000001</v>
      </c>
      <c r="B55" s="208">
        <f t="shared" si="0"/>
        <v>0.27147845097439205</v>
      </c>
    </row>
    <row r="56" spans="1:2">
      <c r="A56" s="24">
        <v>0.27</v>
      </c>
      <c r="B56" s="208">
        <f t="shared" si="0"/>
        <v>0.27686382265510007</v>
      </c>
    </row>
    <row r="57" spans="1:2">
      <c r="A57" s="24">
        <v>0.27500000000000002</v>
      </c>
      <c r="B57" s="208">
        <f t="shared" si="0"/>
        <v>0.28226490136892585</v>
      </c>
    </row>
    <row r="58" spans="1:2">
      <c r="A58" s="24">
        <v>0.28000000000000003</v>
      </c>
      <c r="B58" s="208">
        <f t="shared" si="0"/>
        <v>0.28768207245178096</v>
      </c>
    </row>
    <row r="59" spans="1:2">
      <c r="A59" s="24">
        <v>0.28500000000000003</v>
      </c>
      <c r="B59" s="208">
        <f t="shared" si="0"/>
        <v>0.29311572731765634</v>
      </c>
    </row>
    <row r="60" spans="1:2">
      <c r="A60" s="24">
        <v>0.28999999999999998</v>
      </c>
      <c r="B60" s="208">
        <f t="shared" si="0"/>
        <v>0.29856626366017835</v>
      </c>
    </row>
    <row r="61" spans="1:2">
      <c r="A61" s="24">
        <v>0.29499999999999998</v>
      </c>
      <c r="B61" s="208">
        <f t="shared" si="0"/>
        <v>0.30403408566068468</v>
      </c>
    </row>
    <row r="62" spans="1:2">
      <c r="A62" s="24">
        <v>0.3</v>
      </c>
      <c r="B62" s="208">
        <f t="shared" si="0"/>
        <v>0.30951960420311175</v>
      </c>
    </row>
    <row r="63" spans="1:2">
      <c r="A63" s="24">
        <v>0.30499999999999999</v>
      </c>
      <c r="B63" s="208">
        <f t="shared" si="0"/>
        <v>0.31502323709600077</v>
      </c>
    </row>
    <row r="64" spans="1:2">
      <c r="A64" s="24">
        <v>0.31</v>
      </c>
      <c r="B64" s="208">
        <f t="shared" si="0"/>
        <v>0.32054540930194614</v>
      </c>
    </row>
    <row r="65" spans="1:2">
      <c r="A65" s="24">
        <v>0.315</v>
      </c>
      <c r="B65" s="208">
        <f t="shared" si="0"/>
        <v>0.32608655317481977</v>
      </c>
    </row>
    <row r="66" spans="1:2">
      <c r="A66" s="24">
        <v>0.32</v>
      </c>
      <c r="B66" s="208">
        <f t="shared" si="0"/>
        <v>0.33164710870513214</v>
      </c>
    </row>
    <row r="67" spans="1:2">
      <c r="A67" s="24">
        <v>0.32500000000000001</v>
      </c>
      <c r="B67" s="208">
        <f t="shared" ref="B67:B130" si="1">0.5*(LN(1+A67)-LN(1-A67))</f>
        <v>0.33722752377389631</v>
      </c>
    </row>
    <row r="68" spans="1:2">
      <c r="A68" s="24">
        <v>0.33</v>
      </c>
      <c r="B68" s="208">
        <f t="shared" si="1"/>
        <v>0.34282825441539394</v>
      </c>
    </row>
    <row r="69" spans="1:2">
      <c r="A69" s="24">
        <v>0.33500000000000002</v>
      </c>
      <c r="B69" s="208">
        <f t="shared" si="1"/>
        <v>0.34844976508924785</v>
      </c>
    </row>
    <row r="70" spans="1:2">
      <c r="A70" s="24">
        <v>0.34</v>
      </c>
      <c r="B70" s="208">
        <f t="shared" si="1"/>
        <v>0.35409252896224297</v>
      </c>
    </row>
    <row r="71" spans="1:2">
      <c r="A71" s="24">
        <v>0.34500000000000003</v>
      </c>
      <c r="B71" s="208">
        <f t="shared" si="1"/>
        <v>0.35975702820034372</v>
      </c>
    </row>
    <row r="72" spans="1:2">
      <c r="A72" s="24">
        <v>0.35000000000000003</v>
      </c>
      <c r="B72" s="208">
        <f t="shared" si="1"/>
        <v>0.3654437542713963</v>
      </c>
    </row>
    <row r="73" spans="1:2">
      <c r="A73" s="24">
        <v>0.35499999999999998</v>
      </c>
      <c r="B73" s="208">
        <f t="shared" si="1"/>
        <v>0.37115320825901438</v>
      </c>
    </row>
    <row r="74" spans="1:2">
      <c r="A74" s="24">
        <v>0.36</v>
      </c>
      <c r="B74" s="208">
        <f t="shared" si="1"/>
        <v>0.37688590118818999</v>
      </c>
    </row>
    <row r="75" spans="1:2">
      <c r="A75" s="24">
        <v>0.36499999999999999</v>
      </c>
      <c r="B75" s="208">
        <f t="shared" si="1"/>
        <v>0.38264235436318422</v>
      </c>
    </row>
    <row r="76" spans="1:2">
      <c r="A76" s="24">
        <v>0.37</v>
      </c>
      <c r="B76" s="208">
        <f t="shared" si="1"/>
        <v>0.38842309971829614</v>
      </c>
    </row>
    <row r="77" spans="1:2">
      <c r="A77" s="24">
        <v>0.375</v>
      </c>
      <c r="B77" s="208">
        <f t="shared" si="1"/>
        <v>0.39422868018213508</v>
      </c>
    </row>
    <row r="78" spans="1:2">
      <c r="A78" s="24">
        <v>0.38</v>
      </c>
      <c r="B78" s="208">
        <f t="shared" si="1"/>
        <v>0.40005965005605648</v>
      </c>
    </row>
    <row r="79" spans="1:2">
      <c r="A79" s="24">
        <v>0.38500000000000001</v>
      </c>
      <c r="B79" s="208">
        <f t="shared" si="1"/>
        <v>0.40591657540746051</v>
      </c>
    </row>
    <row r="80" spans="1:2">
      <c r="A80" s="24">
        <v>0.39</v>
      </c>
      <c r="B80" s="208">
        <f t="shared" si="1"/>
        <v>0.41180003447869029</v>
      </c>
    </row>
    <row r="81" spans="1:2">
      <c r="A81" s="24">
        <v>0.39500000000000002</v>
      </c>
      <c r="B81" s="208">
        <f t="shared" si="1"/>
        <v>0.4177106181123123</v>
      </c>
    </row>
    <row r="82" spans="1:2">
      <c r="A82" s="24">
        <v>0.4</v>
      </c>
      <c r="B82" s="208">
        <f t="shared" si="1"/>
        <v>0.42364893019360184</v>
      </c>
    </row>
    <row r="83" spans="1:2">
      <c r="A83" s="24">
        <v>0.40500000000000003</v>
      </c>
      <c r="B83" s="208">
        <f t="shared" si="1"/>
        <v>0.42961558811110823</v>
      </c>
    </row>
    <row r="84" spans="1:2">
      <c r="A84" s="24">
        <v>0.41000000000000003</v>
      </c>
      <c r="B84" s="208">
        <f t="shared" si="1"/>
        <v>0.43561122323622448</v>
      </c>
    </row>
    <row r="85" spans="1:2">
      <c r="A85" s="24">
        <v>0.41500000000000004</v>
      </c>
      <c r="B85" s="208">
        <f t="shared" si="1"/>
        <v>0.44163648142274081</v>
      </c>
    </row>
    <row r="86" spans="1:2">
      <c r="A86" s="24">
        <v>0.42</v>
      </c>
      <c r="B86" s="208">
        <f t="shared" si="1"/>
        <v>0.44769202352742066</v>
      </c>
    </row>
    <row r="87" spans="1:2">
      <c r="A87" s="24">
        <v>0.42499999999999999</v>
      </c>
      <c r="B87" s="208">
        <f t="shared" si="1"/>
        <v>0.4537785259527003</v>
      </c>
    </row>
    <row r="88" spans="1:2">
      <c r="A88" s="24">
        <v>0.43</v>
      </c>
      <c r="B88" s="208">
        <f t="shared" si="1"/>
        <v>0.45989668121267846</v>
      </c>
    </row>
    <row r="89" spans="1:2">
      <c r="A89" s="24">
        <v>0.435</v>
      </c>
      <c r="B89" s="208">
        <f t="shared" si="1"/>
        <v>0.46604719852364029</v>
      </c>
    </row>
    <row r="90" spans="1:2">
      <c r="A90" s="24">
        <v>0.44</v>
      </c>
      <c r="B90" s="208">
        <f t="shared" si="1"/>
        <v>0.47223080442042564</v>
      </c>
    </row>
    <row r="91" spans="1:2">
      <c r="A91" s="24">
        <v>0.44500000000000001</v>
      </c>
      <c r="B91" s="208">
        <f t="shared" si="1"/>
        <v>0.4784482434000491</v>
      </c>
    </row>
    <row r="92" spans="1:2">
      <c r="A92" s="24">
        <v>0.45</v>
      </c>
      <c r="B92" s="208">
        <f t="shared" si="1"/>
        <v>0.48470027859405174</v>
      </c>
    </row>
    <row r="93" spans="1:2">
      <c r="A93" s="24">
        <v>0.45500000000000002</v>
      </c>
      <c r="B93" s="208">
        <f t="shared" si="1"/>
        <v>0.49098769247117446</v>
      </c>
    </row>
    <row r="94" spans="1:2">
      <c r="A94" s="24">
        <v>0.46</v>
      </c>
      <c r="B94" s="208">
        <f t="shared" si="1"/>
        <v>0.49731128757203102</v>
      </c>
    </row>
    <row r="95" spans="1:2">
      <c r="A95" s="24">
        <v>0.46500000000000002</v>
      </c>
      <c r="B95" s="208">
        <f t="shared" si="1"/>
        <v>0.50367188727758072</v>
      </c>
    </row>
    <row r="96" spans="1:2">
      <c r="A96" s="24">
        <v>0.47000000000000003</v>
      </c>
      <c r="B96" s="208">
        <f t="shared" si="1"/>
        <v>0.51007033661330725</v>
      </c>
    </row>
    <row r="97" spans="1:2">
      <c r="A97" s="24">
        <v>0.47500000000000003</v>
      </c>
      <c r="B97" s="208">
        <f t="shared" si="1"/>
        <v>0.51650750309114835</v>
      </c>
    </row>
    <row r="98" spans="1:2">
      <c r="A98" s="24">
        <v>0.48</v>
      </c>
      <c r="B98" s="208">
        <f t="shared" si="1"/>
        <v>0.5229842775913438</v>
      </c>
    </row>
    <row r="99" spans="1:2">
      <c r="A99" s="24">
        <v>0.48499999999999999</v>
      </c>
      <c r="B99" s="208">
        <f t="shared" si="1"/>
        <v>0.52950157528653186</v>
      </c>
    </row>
    <row r="100" spans="1:2">
      <c r="A100" s="24">
        <v>0.49</v>
      </c>
      <c r="B100" s="208">
        <f t="shared" si="1"/>
        <v>0.53606033661056673</v>
      </c>
    </row>
    <row r="101" spans="1:2">
      <c r="A101" s="24">
        <v>0.495</v>
      </c>
      <c r="B101" s="208">
        <f t="shared" si="1"/>
        <v>0.54266152827471348</v>
      </c>
    </row>
    <row r="102" spans="1:2">
      <c r="A102" s="24">
        <v>0.5</v>
      </c>
      <c r="B102" s="208">
        <f t="shared" si="1"/>
        <v>0.54930614433405478</v>
      </c>
    </row>
    <row r="103" spans="1:2">
      <c r="A103" s="24">
        <v>0.505</v>
      </c>
      <c r="B103" s="208">
        <f t="shared" si="1"/>
        <v>0.5559952073071428</v>
      </c>
    </row>
    <row r="104" spans="1:2">
      <c r="A104" s="24">
        <v>0.51</v>
      </c>
      <c r="B104" s="208">
        <f t="shared" si="1"/>
        <v>0.56272976935214891</v>
      </c>
    </row>
    <row r="105" spans="1:2">
      <c r="A105" s="24">
        <v>0.51500000000000001</v>
      </c>
      <c r="B105" s="208">
        <f t="shared" si="1"/>
        <v>0.56951091350299321</v>
      </c>
    </row>
    <row r="106" spans="1:2">
      <c r="A106" s="24">
        <v>0.52</v>
      </c>
      <c r="B106" s="208">
        <f t="shared" si="1"/>
        <v>0.57633975496919276</v>
      </c>
    </row>
    <row r="107" spans="1:2">
      <c r="A107" s="24">
        <v>0.52499999999999991</v>
      </c>
      <c r="B107" s="208">
        <f t="shared" si="1"/>
        <v>0.58321744250343532</v>
      </c>
    </row>
    <row r="108" spans="1:2">
      <c r="A108" s="24">
        <v>0.53</v>
      </c>
      <c r="B108" s="208">
        <f t="shared" si="1"/>
        <v>0.59014515984118843</v>
      </c>
    </row>
    <row r="109" spans="1:2">
      <c r="A109" s="24">
        <v>0.53499999999999992</v>
      </c>
      <c r="B109" s="208">
        <f t="shared" si="1"/>
        <v>0.5971241272169705</v>
      </c>
    </row>
    <row r="110" spans="1:2">
      <c r="A110" s="24">
        <v>0.54</v>
      </c>
      <c r="B110" s="208">
        <f t="shared" si="1"/>
        <v>0.60415560296226711</v>
      </c>
    </row>
    <row r="111" spans="1:2">
      <c r="A111" s="24">
        <v>0.54499999999999993</v>
      </c>
      <c r="B111" s="208">
        <f t="shared" si="1"/>
        <v>0.61124088519044761</v>
      </c>
    </row>
    <row r="112" spans="1:2">
      <c r="A112" s="24">
        <v>0.55000000000000004</v>
      </c>
      <c r="B112" s="208">
        <f t="shared" si="1"/>
        <v>0.61838131357446358</v>
      </c>
    </row>
    <row r="113" spans="1:2">
      <c r="A113" s="24">
        <v>0.55499999999999994</v>
      </c>
      <c r="B113" s="208">
        <f t="shared" si="1"/>
        <v>0.62557827122354703</v>
      </c>
    </row>
    <row r="114" spans="1:2">
      <c r="A114" s="24">
        <v>0.56000000000000005</v>
      </c>
      <c r="B114" s="208">
        <f t="shared" si="1"/>
        <v>0.63283318666563804</v>
      </c>
    </row>
    <row r="115" spans="1:2">
      <c r="A115" s="24">
        <v>0.56499999999999995</v>
      </c>
      <c r="B115" s="208">
        <f t="shared" si="1"/>
        <v>0.64014753594278462</v>
      </c>
    </row>
    <row r="116" spans="1:2">
      <c r="A116" s="24">
        <v>0.57000000000000006</v>
      </c>
      <c r="B116" s="208">
        <f t="shared" si="1"/>
        <v>0.64752284482737288</v>
      </c>
    </row>
    <row r="117" spans="1:2">
      <c r="A117" s="24">
        <v>0.57499999999999996</v>
      </c>
      <c r="B117" s="208">
        <f t="shared" si="1"/>
        <v>0.6549606911676582</v>
      </c>
    </row>
    <row r="118" spans="1:2">
      <c r="A118" s="24">
        <v>0.57999999999999996</v>
      </c>
      <c r="B118" s="208">
        <f t="shared" si="1"/>
        <v>0.66246270737179924</v>
      </c>
    </row>
    <row r="119" spans="1:2">
      <c r="A119" s="24">
        <v>0.58499999999999996</v>
      </c>
      <c r="B119" s="208">
        <f t="shared" si="1"/>
        <v>0.67003058304034135</v>
      </c>
    </row>
    <row r="120" spans="1:2">
      <c r="A120" s="24">
        <v>0.59</v>
      </c>
      <c r="B120" s="208">
        <f t="shared" si="1"/>
        <v>0.67766606775796179</v>
      </c>
    </row>
    <row r="121" spans="1:2">
      <c r="A121" s="24">
        <v>0.59499999999999997</v>
      </c>
      <c r="B121" s="208">
        <f t="shared" si="1"/>
        <v>0.68537097405620284</v>
      </c>
    </row>
    <row r="122" spans="1:2">
      <c r="A122" s="24">
        <v>0.6</v>
      </c>
      <c r="B122" s="208">
        <f t="shared" si="1"/>
        <v>0.69314718055994529</v>
      </c>
    </row>
    <row r="123" spans="1:2">
      <c r="A123" s="24">
        <v>0.60499999999999998</v>
      </c>
      <c r="B123" s="208">
        <f t="shared" si="1"/>
        <v>0.70099663533149714</v>
      </c>
    </row>
    <row r="124" spans="1:2">
      <c r="A124" s="24">
        <v>0.61</v>
      </c>
      <c r="B124" s="208">
        <f t="shared" si="1"/>
        <v>0.70892135942740819</v>
      </c>
    </row>
    <row r="125" spans="1:2">
      <c r="A125" s="24">
        <v>0.61499999999999999</v>
      </c>
      <c r="B125" s="208">
        <f t="shared" si="1"/>
        <v>0.71692345068448637</v>
      </c>
    </row>
    <row r="126" spans="1:2">
      <c r="A126" s="24">
        <v>0.62</v>
      </c>
      <c r="B126" s="208">
        <f t="shared" si="1"/>
        <v>0.72500508775299921</v>
      </c>
    </row>
    <row r="127" spans="1:2">
      <c r="A127" s="24">
        <v>0.625</v>
      </c>
      <c r="B127" s="208">
        <f t="shared" si="1"/>
        <v>0.73316853439671348</v>
      </c>
    </row>
    <row r="128" spans="1:2">
      <c r="A128" s="24">
        <v>0.63</v>
      </c>
      <c r="B128" s="208">
        <f t="shared" si="1"/>
        <v>0.74141614408126888</v>
      </c>
    </row>
    <row r="129" spans="1:2">
      <c r="A129" s="24">
        <v>0.63500000000000001</v>
      </c>
      <c r="B129" s="208">
        <f t="shared" si="1"/>
        <v>0.74975036487443114</v>
      </c>
    </row>
    <row r="130" spans="1:2">
      <c r="A130" s="24">
        <v>0.64</v>
      </c>
      <c r="B130" s="208">
        <f t="shared" si="1"/>
        <v>0.7581737446840443</v>
      </c>
    </row>
    <row r="131" spans="1:2">
      <c r="A131" s="24">
        <v>0.64500000000000002</v>
      </c>
      <c r="B131" s="208">
        <f t="shared" ref="B131:B194" si="2">0.5*(LN(1+A131)-LN(1-A131))</f>
        <v>0.76668893686202821</v>
      </c>
    </row>
    <row r="132" spans="1:2">
      <c r="A132" s="24">
        <v>0.64999999999999991</v>
      </c>
      <c r="B132" s="208">
        <f t="shared" si="2"/>
        <v>0.77529870620558328</v>
      </c>
    </row>
    <row r="133" spans="1:2">
      <c r="A133" s="24">
        <v>0.65500000000000003</v>
      </c>
      <c r="B133" s="208">
        <f t="shared" si="2"/>
        <v>0.78400593538990182</v>
      </c>
    </row>
    <row r="134" spans="1:2">
      <c r="A134" s="24">
        <v>0.65999999999999992</v>
      </c>
      <c r="B134" s="208">
        <f t="shared" si="2"/>
        <v>0.79281363187019083</v>
      </c>
    </row>
    <row r="135" spans="1:2">
      <c r="A135" s="24">
        <v>0.66500000000000004</v>
      </c>
      <c r="B135" s="208">
        <f t="shared" si="2"/>
        <v>0.80172493529473898</v>
      </c>
    </row>
    <row r="136" spans="1:2">
      <c r="A136" s="24">
        <v>0.66999999999999993</v>
      </c>
      <c r="B136" s="208">
        <f t="shared" si="2"/>
        <v>0.81074312547513738</v>
      </c>
    </row>
    <row r="137" spans="1:2">
      <c r="A137" s="24">
        <v>0.67500000000000004</v>
      </c>
      <c r="B137" s="208">
        <f t="shared" si="2"/>
        <v>0.81987163096471471</v>
      </c>
    </row>
    <row r="138" spans="1:2">
      <c r="A138" s="24">
        <v>0.67999999999999994</v>
      </c>
      <c r="B138" s="208">
        <f t="shared" si="2"/>
        <v>0.82911403830176611</v>
      </c>
    </row>
    <row r="139" spans="1:2">
      <c r="A139" s="24">
        <v>0.68500000000000005</v>
      </c>
      <c r="B139" s="208">
        <f t="shared" si="2"/>
        <v>0.83847410198041461</v>
      </c>
    </row>
    <row r="140" spans="1:2">
      <c r="A140" s="24">
        <v>0.69</v>
      </c>
      <c r="B140" s="208">
        <f t="shared" si="2"/>
        <v>0.84795575521896349</v>
      </c>
    </row>
    <row r="141" spans="1:2">
      <c r="A141" s="24">
        <v>0.69500000000000006</v>
      </c>
      <c r="B141" s="208">
        <f t="shared" si="2"/>
        <v>0.85756312160356962</v>
      </c>
    </row>
    <row r="142" spans="1:2">
      <c r="A142" s="24">
        <v>0.7</v>
      </c>
      <c r="B142" s="208">
        <f t="shared" si="2"/>
        <v>0.86730052769405308</v>
      </c>
    </row>
    <row r="143" spans="1:2">
      <c r="A143" s="24">
        <v>0.70500000000000007</v>
      </c>
      <c r="B143" s="208">
        <f t="shared" si="2"/>
        <v>0.87717251668889884</v>
      </c>
    </row>
    <row r="144" spans="1:2">
      <c r="A144" s="24">
        <v>0.71</v>
      </c>
      <c r="B144" s="208">
        <f t="shared" si="2"/>
        <v>0.88718386325809284</v>
      </c>
    </row>
    <row r="145" spans="1:2">
      <c r="A145" s="24">
        <v>0.71499999999999997</v>
      </c>
      <c r="B145" s="208">
        <f t="shared" si="2"/>
        <v>0.89733958966569483</v>
      </c>
    </row>
    <row r="146" spans="1:2">
      <c r="A146" s="24">
        <v>0.72</v>
      </c>
      <c r="B146" s="208">
        <f t="shared" si="2"/>
        <v>0.90764498331912447</v>
      </c>
    </row>
    <row r="147" spans="1:2">
      <c r="A147" s="24">
        <v>0.72499999999999998</v>
      </c>
      <c r="B147" s="208">
        <f t="shared" si="2"/>
        <v>0.91810561589944428</v>
      </c>
    </row>
    <row r="148" spans="1:2">
      <c r="A148" s="24">
        <v>0.73</v>
      </c>
      <c r="B148" s="208">
        <f t="shared" si="2"/>
        <v>0.92872736424672486</v>
      </c>
    </row>
    <row r="149" spans="1:2">
      <c r="A149" s="24">
        <v>0.73499999999999999</v>
      </c>
      <c r="B149" s="208">
        <f t="shared" si="2"/>
        <v>0.93951643319736866</v>
      </c>
    </row>
    <row r="150" spans="1:2">
      <c r="A150" s="24">
        <v>0.74</v>
      </c>
      <c r="B150" s="208">
        <f t="shared" si="2"/>
        <v>0.95047938059652348</v>
      </c>
    </row>
    <row r="151" spans="1:2">
      <c r="A151" s="24">
        <v>0.745</v>
      </c>
      <c r="B151" s="208">
        <f t="shared" si="2"/>
        <v>0.96162314473905064</v>
      </c>
    </row>
    <row r="152" spans="1:2">
      <c r="A152" s="24">
        <v>0.75</v>
      </c>
      <c r="B152" s="208">
        <f t="shared" si="2"/>
        <v>0.97295507452765662</v>
      </c>
    </row>
    <row r="153" spans="1:2">
      <c r="A153" s="24">
        <v>0.755</v>
      </c>
      <c r="B153" s="208">
        <f t="shared" si="2"/>
        <v>0.98448296267761959</v>
      </c>
    </row>
    <row r="154" spans="1:2">
      <c r="A154" s="24">
        <v>0.76</v>
      </c>
      <c r="B154" s="208">
        <f t="shared" si="2"/>
        <v>0.99621508234510314</v>
      </c>
    </row>
    <row r="155" spans="1:2">
      <c r="A155" s="24">
        <v>0.76500000000000001</v>
      </c>
      <c r="B155" s="208">
        <f t="shared" si="2"/>
        <v>1.0081602276116191</v>
      </c>
    </row>
    <row r="156" spans="1:2">
      <c r="A156" s="24">
        <v>0.77</v>
      </c>
      <c r="B156" s="208">
        <f t="shared" si="2"/>
        <v>1.0203277583223398</v>
      </c>
    </row>
    <row r="157" spans="1:2">
      <c r="A157" s="24">
        <v>0.77500000000000002</v>
      </c>
      <c r="B157" s="208">
        <f t="shared" si="2"/>
        <v>1.0327276498525479</v>
      </c>
    </row>
    <row r="158" spans="1:2">
      <c r="A158" s="24">
        <v>0.78</v>
      </c>
      <c r="B158" s="208">
        <f t="shared" si="2"/>
        <v>1.0453705484668847</v>
      </c>
    </row>
    <row r="159" spans="1:2">
      <c r="A159" s="24">
        <v>0.78500000000000003</v>
      </c>
      <c r="B159" s="208">
        <f t="shared" si="2"/>
        <v>1.0582678330430384</v>
      </c>
    </row>
    <row r="160" spans="1:2">
      <c r="A160" s="24">
        <v>0.79</v>
      </c>
      <c r="B160" s="208">
        <f t="shared" si="2"/>
        <v>1.0714316840586662</v>
      </c>
    </row>
    <row r="161" spans="1:2">
      <c r="A161" s="24">
        <v>0.79499999999999993</v>
      </c>
      <c r="B161" s="208">
        <f t="shared" si="2"/>
        <v>1.0848751608919853</v>
      </c>
    </row>
    <row r="162" spans="1:2">
      <c r="A162" s="24">
        <v>0.8</v>
      </c>
      <c r="B162" s="208">
        <f t="shared" si="2"/>
        <v>1.0986122886681098</v>
      </c>
    </row>
    <row r="163" spans="1:2">
      <c r="A163" s="24">
        <v>0.80499999999999994</v>
      </c>
      <c r="B163" s="208">
        <f t="shared" si="2"/>
        <v>1.1126581561016171</v>
      </c>
    </row>
    <row r="164" spans="1:2">
      <c r="A164" s="24">
        <v>0.81</v>
      </c>
      <c r="B164" s="208">
        <f t="shared" si="2"/>
        <v>1.1270290260496927</v>
      </c>
    </row>
    <row r="165" spans="1:2">
      <c r="A165" s="24">
        <v>0.81499999999999995</v>
      </c>
      <c r="B165" s="208">
        <f t="shared" si="2"/>
        <v>1.1417424608103131</v>
      </c>
    </row>
    <row r="166" spans="1:2">
      <c r="A166" s="24">
        <v>0.82</v>
      </c>
      <c r="B166" s="208">
        <f t="shared" si="2"/>
        <v>1.1568174645903151</v>
      </c>
    </row>
    <row r="167" spans="1:2">
      <c r="A167" s="24">
        <v>0.82499999999999996</v>
      </c>
      <c r="B167" s="208">
        <f t="shared" si="2"/>
        <v>1.1722746460465387</v>
      </c>
    </row>
    <row r="168" spans="1:2">
      <c r="A168" s="24">
        <v>0.83</v>
      </c>
      <c r="B168" s="208">
        <f t="shared" si="2"/>
        <v>1.1881364043926022</v>
      </c>
    </row>
    <row r="169" spans="1:2">
      <c r="A169" s="24">
        <v>0.83499999999999996</v>
      </c>
      <c r="B169" s="208">
        <f t="shared" si="2"/>
        <v>1.204427143294045</v>
      </c>
    </row>
    <row r="170" spans="1:2">
      <c r="A170" s="24">
        <v>0.84</v>
      </c>
      <c r="B170" s="208">
        <f t="shared" si="2"/>
        <v>1.2211735176846021</v>
      </c>
    </row>
    <row r="171" spans="1:2">
      <c r="A171" s="24">
        <v>0.84499999999999997</v>
      </c>
      <c r="B171" s="208">
        <f t="shared" si="2"/>
        <v>1.2384047197776904</v>
      </c>
    </row>
    <row r="172" spans="1:2">
      <c r="A172" s="24">
        <v>0.85</v>
      </c>
      <c r="B172" s="208">
        <f t="shared" si="2"/>
        <v>1.2561528119880574</v>
      </c>
    </row>
    <row r="173" spans="1:2">
      <c r="A173" s="24">
        <v>0.85499999999999998</v>
      </c>
      <c r="B173" s="208">
        <f t="shared" si="2"/>
        <v>1.2744531163104806</v>
      </c>
    </row>
    <row r="174" spans="1:2">
      <c r="A174" s="24">
        <v>0.86</v>
      </c>
      <c r="B174" s="208">
        <f t="shared" si="2"/>
        <v>1.2933446720489712</v>
      </c>
    </row>
    <row r="175" spans="1:2">
      <c r="A175" s="24">
        <v>0.86499999999999999</v>
      </c>
      <c r="B175" s="208">
        <f t="shared" si="2"/>
        <v>1.3128707768197432</v>
      </c>
    </row>
    <row r="176" spans="1:2">
      <c r="A176" s="24">
        <v>0.87</v>
      </c>
      <c r="B176" s="208">
        <f t="shared" si="2"/>
        <v>1.333079629696525</v>
      </c>
    </row>
    <row r="177" spans="1:2">
      <c r="A177" s="24">
        <v>0.875</v>
      </c>
      <c r="B177" s="208">
        <f t="shared" si="2"/>
        <v>1.3540251005511048</v>
      </c>
    </row>
    <row r="178" spans="1:2">
      <c r="A178" s="24">
        <v>0.88</v>
      </c>
      <c r="B178" s="208">
        <f t="shared" si="2"/>
        <v>1.3757676565209744</v>
      </c>
    </row>
    <row r="179" spans="1:2">
      <c r="A179" s="24">
        <v>0.88500000000000001</v>
      </c>
      <c r="B179" s="208">
        <f t="shared" si="2"/>
        <v>1.3983754857594306</v>
      </c>
    </row>
    <row r="180" spans="1:2">
      <c r="A180" s="24">
        <v>0.89</v>
      </c>
      <c r="B180" s="208">
        <f t="shared" si="2"/>
        <v>1.4219258711306362</v>
      </c>
    </row>
    <row r="181" spans="1:2">
      <c r="A181" s="24">
        <v>0.89500000000000002</v>
      </c>
      <c r="B181" s="208">
        <f t="shared" si="2"/>
        <v>1.4465068836795016</v>
      </c>
    </row>
    <row r="182" spans="1:2">
      <c r="A182" s="24">
        <v>0.9</v>
      </c>
      <c r="B182" s="208">
        <f t="shared" si="2"/>
        <v>1.4722194895832204</v>
      </c>
    </row>
    <row r="183" spans="1:2">
      <c r="A183" s="24">
        <v>0.90500000000000003</v>
      </c>
      <c r="B183" s="208">
        <f t="shared" si="2"/>
        <v>1.4991801979801305</v>
      </c>
    </row>
    <row r="184" spans="1:2">
      <c r="A184" s="24">
        <v>0.91</v>
      </c>
      <c r="B184" s="208">
        <f t="shared" si="2"/>
        <v>1.5275244253552054</v>
      </c>
    </row>
    <row r="185" spans="1:2">
      <c r="A185" s="24">
        <v>0.91500000000000004</v>
      </c>
      <c r="B185" s="208">
        <f t="shared" si="2"/>
        <v>1.5574108225622152</v>
      </c>
    </row>
    <row r="186" spans="1:2">
      <c r="A186" s="24">
        <v>0.92</v>
      </c>
      <c r="B186" s="208">
        <f t="shared" si="2"/>
        <v>1.5890269151739731</v>
      </c>
    </row>
    <row r="187" spans="1:2">
      <c r="A187" s="24">
        <v>0.92500000000000004</v>
      </c>
      <c r="B187" s="208">
        <f t="shared" si="2"/>
        <v>1.6225965665927873</v>
      </c>
    </row>
    <row r="188" spans="1:2">
      <c r="A188" s="24">
        <v>0.92999999999999994</v>
      </c>
      <c r="B188" s="208">
        <f t="shared" si="2"/>
        <v>1.6583900199247856</v>
      </c>
    </row>
    <row r="189" spans="1:2">
      <c r="A189" s="24">
        <v>0.93500000000000005</v>
      </c>
      <c r="B189" s="208">
        <f t="shared" si="2"/>
        <v>1.696737667784123</v>
      </c>
    </row>
    <row r="190" spans="1:2">
      <c r="A190" s="24">
        <v>0.94</v>
      </c>
      <c r="B190" s="208">
        <f t="shared" si="2"/>
        <v>1.7380493449176362</v>
      </c>
    </row>
    <row r="191" spans="1:2">
      <c r="A191" s="24">
        <v>0.94499999999999995</v>
      </c>
      <c r="B191" s="208">
        <f t="shared" si="2"/>
        <v>1.7828420354100374</v>
      </c>
    </row>
    <row r="192" spans="1:2">
      <c r="A192" s="24">
        <v>0.95</v>
      </c>
      <c r="B192" s="208">
        <f t="shared" si="2"/>
        <v>1.8317808230648227</v>
      </c>
    </row>
    <row r="193" spans="1:2">
      <c r="A193" s="24">
        <v>0.95499999999999996</v>
      </c>
      <c r="B193" s="208">
        <f t="shared" si="2"/>
        <v>1.8857414913245727</v>
      </c>
    </row>
    <row r="194" spans="1:2">
      <c r="A194" s="24">
        <v>0.96</v>
      </c>
      <c r="B194" s="208">
        <f t="shared" si="2"/>
        <v>1.9459101490553128</v>
      </c>
    </row>
    <row r="195" spans="1:2">
      <c r="A195" s="24">
        <v>0.96499999999999997</v>
      </c>
      <c r="B195" s="208">
        <f t="shared" ref="B195:B201" si="3">0.5*(LN(1+A195)-LN(1-A195))</f>
        <v>2.0139497314069734</v>
      </c>
    </row>
    <row r="196" spans="1:2">
      <c r="A196" s="24">
        <v>0.97</v>
      </c>
      <c r="B196" s="208">
        <f t="shared" si="3"/>
        <v>2.0922957200349392</v>
      </c>
    </row>
    <row r="197" spans="1:2">
      <c r="A197" s="24">
        <v>0.97499999999999998</v>
      </c>
      <c r="B197" s="208">
        <f t="shared" si="3"/>
        <v>2.1847239262335103</v>
      </c>
    </row>
    <row r="198" spans="1:2">
      <c r="A198" s="24">
        <v>0.98</v>
      </c>
      <c r="B198" s="208">
        <f t="shared" si="3"/>
        <v>2.2975599250672945</v>
      </c>
    </row>
    <row r="199" spans="1:2">
      <c r="A199" s="24">
        <v>0.98499999999999999</v>
      </c>
      <c r="B199" s="208">
        <f t="shared" si="3"/>
        <v>2.4426619960095399</v>
      </c>
    </row>
    <row r="200" spans="1:2">
      <c r="A200" s="24">
        <v>0.99</v>
      </c>
      <c r="B200" s="208">
        <f t="shared" si="3"/>
        <v>2.6466524123622461</v>
      </c>
    </row>
    <row r="201" spans="1:2">
      <c r="A201" s="24">
        <v>0.995</v>
      </c>
      <c r="B201" s="208">
        <f t="shared" si="3"/>
        <v>2.994480708444931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0"/>
  <sheetViews>
    <sheetView topLeftCell="F1" zoomScale="115" zoomScaleNormal="115" workbookViewId="0">
      <pane ySplit="1" topLeftCell="A2" activePane="bottomLeft" state="frozen"/>
      <selection pane="bottomLeft" activeCell="O7" sqref="O7"/>
    </sheetView>
  </sheetViews>
  <sheetFormatPr defaultColWidth="9.1328125" defaultRowHeight="14.75"/>
  <cols>
    <col min="1" max="1" width="9.1328125" style="28"/>
    <col min="2" max="2" width="12" style="22" bestFit="1" customWidth="1"/>
    <col min="3" max="16384" width="9.1328125" style="22"/>
  </cols>
  <sheetData>
    <row r="1" spans="1:15" s="28" customFormat="1" ht="15.5" thickBot="1">
      <c r="A1" s="25" t="s">
        <v>7</v>
      </c>
      <c r="B1" s="26">
        <v>0.995</v>
      </c>
      <c r="C1" s="26">
        <v>0.99</v>
      </c>
      <c r="D1" s="26">
        <v>0.97499999999999998</v>
      </c>
      <c r="E1" s="26">
        <v>0.95</v>
      </c>
      <c r="F1" s="26">
        <v>0.9</v>
      </c>
      <c r="G1" s="26">
        <v>0.1</v>
      </c>
      <c r="H1" s="26">
        <v>0.05</v>
      </c>
      <c r="I1" s="26">
        <v>2.5000000000000001E-2</v>
      </c>
      <c r="J1" s="26">
        <v>0.01</v>
      </c>
      <c r="K1" s="27">
        <v>5.0000000000000001E-3</v>
      </c>
    </row>
    <row r="2" spans="1:15" ht="17.5" thickBot="1">
      <c r="A2" s="29">
        <v>1</v>
      </c>
      <c r="B2" s="30">
        <f t="shared" ref="B2:B18" si="0">CHIINV(B$1,$A2)</f>
        <v>3.9270422220515978E-5</v>
      </c>
      <c r="C2" s="31">
        <f t="shared" ref="C2:K17" si="1">CHIINV(C$1,$A2)</f>
        <v>1.5708785790970227E-4</v>
      </c>
      <c r="D2" s="31">
        <f t="shared" si="1"/>
        <v>9.8206911717525812E-4</v>
      </c>
      <c r="E2" s="32">
        <f t="shared" si="1"/>
        <v>3.9321400000195293E-3</v>
      </c>
      <c r="F2" s="33">
        <f t="shared" si="1"/>
        <v>1.5790774093431218E-2</v>
      </c>
      <c r="G2" s="33">
        <f t="shared" si="1"/>
        <v>2.7055434540954142</v>
      </c>
      <c r="H2" s="33">
        <f t="shared" si="1"/>
        <v>3.8414588206941236</v>
      </c>
      <c r="I2" s="33">
        <f t="shared" si="1"/>
        <v>5.0238861873148863</v>
      </c>
      <c r="J2" s="33">
        <f t="shared" si="1"/>
        <v>6.6348966010212118</v>
      </c>
      <c r="K2" s="34">
        <f t="shared" si="1"/>
        <v>7.8794385766224124</v>
      </c>
      <c r="M2" s="98" t="s">
        <v>30</v>
      </c>
      <c r="N2" s="52"/>
      <c r="O2" s="52"/>
    </row>
    <row r="3" spans="1:15" ht="16.5">
      <c r="A3" s="29">
        <f>A2+1</f>
        <v>2</v>
      </c>
      <c r="B3" s="33">
        <f t="shared" si="0"/>
        <v>1.0025083647088573E-2</v>
      </c>
      <c r="C3" s="33">
        <f t="shared" si="1"/>
        <v>2.0100671707002901E-2</v>
      </c>
      <c r="D3" s="33">
        <f t="shared" si="1"/>
        <v>5.0635615968579795E-2</v>
      </c>
      <c r="E3" s="33">
        <f t="shared" si="1"/>
        <v>0.10258658877510116</v>
      </c>
      <c r="F3" s="33">
        <f t="shared" si="1"/>
        <v>0.21072103131565256</v>
      </c>
      <c r="G3" s="33">
        <f t="shared" si="1"/>
        <v>4.6051701859880909</v>
      </c>
      <c r="H3" s="33">
        <f t="shared" si="1"/>
        <v>5.9914645471079817</v>
      </c>
      <c r="I3" s="33">
        <f t="shared" si="1"/>
        <v>7.3777589082278725</v>
      </c>
      <c r="J3" s="33">
        <f t="shared" si="1"/>
        <v>9.2103403719761818</v>
      </c>
      <c r="K3" s="34">
        <f t="shared" si="1"/>
        <v>10.596634733096073</v>
      </c>
      <c r="M3" s="91" t="s">
        <v>7</v>
      </c>
      <c r="N3" s="92" t="s">
        <v>12</v>
      </c>
      <c r="O3" s="94" t="s">
        <v>15</v>
      </c>
    </row>
    <row r="4" spans="1:15" ht="15.5" thickBot="1">
      <c r="A4" s="29">
        <f t="shared" ref="A4:A31" si="2">A3+1</f>
        <v>3</v>
      </c>
      <c r="B4" s="33">
        <f t="shared" si="0"/>
        <v>7.1721774586491635E-2</v>
      </c>
      <c r="C4" s="33">
        <f t="shared" si="1"/>
        <v>0.11483180189911682</v>
      </c>
      <c r="D4" s="33">
        <f t="shared" si="1"/>
        <v>0.2157952826238981</v>
      </c>
      <c r="E4" s="33">
        <f t="shared" si="1"/>
        <v>0.35184631774927172</v>
      </c>
      <c r="F4" s="33">
        <f t="shared" si="1"/>
        <v>0.58437437415518312</v>
      </c>
      <c r="G4" s="33">
        <f t="shared" si="1"/>
        <v>6.2513886311703235</v>
      </c>
      <c r="H4" s="33">
        <f t="shared" si="1"/>
        <v>7.8147279032511792</v>
      </c>
      <c r="I4" s="33">
        <f t="shared" si="1"/>
        <v>9.3484036044961485</v>
      </c>
      <c r="J4" s="33">
        <f t="shared" si="1"/>
        <v>11.344866730144371</v>
      </c>
      <c r="K4" s="34">
        <f t="shared" si="1"/>
        <v>12.838156466598651</v>
      </c>
      <c r="M4" s="148">
        <v>3</v>
      </c>
      <c r="N4" s="149">
        <v>0.05</v>
      </c>
      <c r="O4" s="96">
        <f>CHIINV(N4,M4)</f>
        <v>7.8147279032511792</v>
      </c>
    </row>
    <row r="5" spans="1:15" ht="15.5" thickBot="1">
      <c r="A5" s="29">
        <f t="shared" si="2"/>
        <v>4</v>
      </c>
      <c r="B5" s="33">
        <f t="shared" si="0"/>
        <v>0.20698909349618236</v>
      </c>
      <c r="C5" s="33">
        <f t="shared" si="1"/>
        <v>0.29710948050653158</v>
      </c>
      <c r="D5" s="33">
        <f t="shared" si="1"/>
        <v>0.4844185570879303</v>
      </c>
      <c r="E5" s="33">
        <f t="shared" si="1"/>
        <v>0.71072302139732446</v>
      </c>
      <c r="F5" s="33">
        <f t="shared" si="1"/>
        <v>1.0636232167792243</v>
      </c>
      <c r="G5" s="33">
        <f t="shared" si="1"/>
        <v>7.7794403397348582</v>
      </c>
      <c r="H5" s="33">
        <f t="shared" si="1"/>
        <v>9.4877290367811575</v>
      </c>
      <c r="I5" s="33">
        <f t="shared" si="1"/>
        <v>11.143286781877798</v>
      </c>
      <c r="J5" s="33">
        <f t="shared" si="1"/>
        <v>13.276704135987623</v>
      </c>
      <c r="K5" s="34">
        <f t="shared" si="1"/>
        <v>14.860259000560244</v>
      </c>
      <c r="M5" s="52"/>
      <c r="N5" s="52"/>
      <c r="O5" s="52"/>
    </row>
    <row r="6" spans="1:15" ht="16.75">
      <c r="A6" s="29">
        <f t="shared" si="2"/>
        <v>5</v>
      </c>
      <c r="B6" s="33">
        <f t="shared" si="0"/>
        <v>0.41174190383249976</v>
      </c>
      <c r="C6" s="33">
        <f t="shared" si="1"/>
        <v>0.55429807672827713</v>
      </c>
      <c r="D6" s="33">
        <f t="shared" si="1"/>
        <v>0.83121161348666384</v>
      </c>
      <c r="E6" s="33">
        <f t="shared" si="1"/>
        <v>1.1454762260617699</v>
      </c>
      <c r="F6" s="33">
        <f t="shared" si="1"/>
        <v>1.6103079869623229</v>
      </c>
      <c r="G6" s="33">
        <f t="shared" si="1"/>
        <v>9.2363568997811178</v>
      </c>
      <c r="H6" s="33">
        <f t="shared" si="1"/>
        <v>11.070497693516353</v>
      </c>
      <c r="I6" s="33">
        <f t="shared" si="1"/>
        <v>12.832501994030029</v>
      </c>
      <c r="J6" s="33">
        <f t="shared" si="1"/>
        <v>15.086272469388991</v>
      </c>
      <c r="K6" s="34">
        <f t="shared" si="1"/>
        <v>16.749602343639044</v>
      </c>
      <c r="M6" s="91" t="s">
        <v>7</v>
      </c>
      <c r="N6" s="93" t="s">
        <v>16</v>
      </c>
      <c r="O6" s="95" t="s">
        <v>12</v>
      </c>
    </row>
    <row r="7" spans="1:15" ht="15.5" thickBot="1">
      <c r="A7" s="29">
        <f t="shared" si="2"/>
        <v>6</v>
      </c>
      <c r="B7" s="33">
        <f t="shared" si="0"/>
        <v>0.67572677745546794</v>
      </c>
      <c r="C7" s="33">
        <f t="shared" si="1"/>
        <v>0.87209033015658521</v>
      </c>
      <c r="D7" s="33">
        <f t="shared" si="1"/>
        <v>1.2373442457912045</v>
      </c>
      <c r="E7" s="33">
        <f t="shared" si="1"/>
        <v>1.6353828943279067</v>
      </c>
      <c r="F7" s="33">
        <f t="shared" si="1"/>
        <v>2.2041306564986418</v>
      </c>
      <c r="G7" s="33">
        <f t="shared" si="1"/>
        <v>10.64464067566842</v>
      </c>
      <c r="H7" s="33">
        <f t="shared" si="1"/>
        <v>12.591587243743978</v>
      </c>
      <c r="I7" s="33">
        <f t="shared" si="1"/>
        <v>14.449375335447922</v>
      </c>
      <c r="J7" s="33">
        <f t="shared" si="1"/>
        <v>16.811893829770931</v>
      </c>
      <c r="K7" s="34">
        <f t="shared" si="1"/>
        <v>18.547584178511091</v>
      </c>
      <c r="M7" s="150">
        <v>6</v>
      </c>
      <c r="N7" s="149">
        <v>11.129</v>
      </c>
      <c r="O7" s="97">
        <f>CHIDIST(N7,M7)</f>
        <v>8.4470421594497289E-2</v>
      </c>
    </row>
    <row r="8" spans="1:15">
      <c r="A8" s="29">
        <f t="shared" si="2"/>
        <v>7</v>
      </c>
      <c r="B8" s="33">
        <f t="shared" si="0"/>
        <v>0.98925568313295031</v>
      </c>
      <c r="C8" s="33">
        <f t="shared" si="1"/>
        <v>1.2390423055679303</v>
      </c>
      <c r="D8" s="33">
        <f t="shared" si="1"/>
        <v>1.6898691806773543</v>
      </c>
      <c r="E8" s="33">
        <f t="shared" si="1"/>
        <v>2.167349909298057</v>
      </c>
      <c r="F8" s="33">
        <f t="shared" si="1"/>
        <v>2.8331069178153436</v>
      </c>
      <c r="G8" s="33">
        <f t="shared" si="1"/>
        <v>12.01703662378053</v>
      </c>
      <c r="H8" s="33">
        <f t="shared" si="1"/>
        <v>14.067140449340167</v>
      </c>
      <c r="I8" s="33">
        <f t="shared" si="1"/>
        <v>16.012764274629326</v>
      </c>
      <c r="J8" s="33">
        <f t="shared" si="1"/>
        <v>18.475306906582361</v>
      </c>
      <c r="K8" s="34">
        <f t="shared" si="1"/>
        <v>20.277739874962624</v>
      </c>
      <c r="M8" s="52"/>
      <c r="N8" s="52"/>
      <c r="O8" s="52"/>
    </row>
    <row r="9" spans="1:15">
      <c r="A9" s="29">
        <f t="shared" si="2"/>
        <v>8</v>
      </c>
      <c r="B9" s="33">
        <f t="shared" si="0"/>
        <v>1.3444130870148152</v>
      </c>
      <c r="C9" s="33">
        <f t="shared" si="1"/>
        <v>1.6464973726907688</v>
      </c>
      <c r="D9" s="33">
        <f t="shared" si="1"/>
        <v>2.1797307472526506</v>
      </c>
      <c r="E9" s="33">
        <f t="shared" si="1"/>
        <v>2.7326367934996632</v>
      </c>
      <c r="F9" s="33">
        <f t="shared" si="1"/>
        <v>3.4895391256498209</v>
      </c>
      <c r="G9" s="33">
        <f t="shared" si="1"/>
        <v>13.361566136511726</v>
      </c>
      <c r="H9" s="33">
        <f t="shared" si="1"/>
        <v>15.507313055865453</v>
      </c>
      <c r="I9" s="33">
        <f t="shared" si="1"/>
        <v>17.53454613948465</v>
      </c>
      <c r="J9" s="33">
        <f t="shared" si="1"/>
        <v>20.090235029663233</v>
      </c>
      <c r="K9" s="34">
        <f t="shared" si="1"/>
        <v>21.95495499065953</v>
      </c>
    </row>
    <row r="10" spans="1:15">
      <c r="A10" s="29">
        <f t="shared" si="2"/>
        <v>9</v>
      </c>
      <c r="B10" s="33">
        <f t="shared" si="0"/>
        <v>1.7349329049966573</v>
      </c>
      <c r="C10" s="33">
        <f t="shared" si="1"/>
        <v>2.0879007358707233</v>
      </c>
      <c r="D10" s="33">
        <f t="shared" si="1"/>
        <v>2.7003894999803584</v>
      </c>
      <c r="E10" s="33">
        <f t="shared" si="1"/>
        <v>3.3251128430668162</v>
      </c>
      <c r="F10" s="33">
        <f t="shared" si="1"/>
        <v>4.168159008146108</v>
      </c>
      <c r="G10" s="33">
        <f t="shared" si="1"/>
        <v>14.683656573259835</v>
      </c>
      <c r="H10" s="33">
        <f t="shared" si="1"/>
        <v>16.918977604620451</v>
      </c>
      <c r="I10" s="33">
        <f t="shared" si="1"/>
        <v>19.022767798641635</v>
      </c>
      <c r="J10" s="33">
        <f t="shared" si="1"/>
        <v>21.665994333461931</v>
      </c>
      <c r="K10" s="34">
        <f t="shared" si="1"/>
        <v>23.589350781257387</v>
      </c>
    </row>
    <row r="11" spans="1:15">
      <c r="A11" s="29">
        <f t="shared" si="2"/>
        <v>10</v>
      </c>
      <c r="B11" s="33">
        <f t="shared" si="0"/>
        <v>2.1558564813046455</v>
      </c>
      <c r="C11" s="33">
        <f t="shared" si="1"/>
        <v>2.5582121601872081</v>
      </c>
      <c r="D11" s="33">
        <f t="shared" si="1"/>
        <v>3.2469727802368396</v>
      </c>
      <c r="E11" s="33">
        <f t="shared" si="1"/>
        <v>3.9402991361190622</v>
      </c>
      <c r="F11" s="33">
        <f t="shared" si="1"/>
        <v>4.8651820519253288</v>
      </c>
      <c r="G11" s="33">
        <f t="shared" si="1"/>
        <v>15.987179172105261</v>
      </c>
      <c r="H11" s="33">
        <f t="shared" si="1"/>
        <v>18.307038053275146</v>
      </c>
      <c r="I11" s="33">
        <f t="shared" si="1"/>
        <v>20.483177350807395</v>
      </c>
      <c r="J11" s="33">
        <f t="shared" si="1"/>
        <v>23.209251158954359</v>
      </c>
      <c r="K11" s="34">
        <f t="shared" si="1"/>
        <v>25.188179571971173</v>
      </c>
    </row>
    <row r="12" spans="1:15">
      <c r="A12" s="29">
        <f t="shared" si="2"/>
        <v>11</v>
      </c>
      <c r="B12" s="33">
        <f t="shared" si="0"/>
        <v>2.6032218905151172</v>
      </c>
      <c r="C12" s="33">
        <f t="shared" si="1"/>
        <v>3.0534841066406813</v>
      </c>
      <c r="D12" s="33">
        <f t="shared" si="1"/>
        <v>3.8157482522361006</v>
      </c>
      <c r="E12" s="33">
        <f t="shared" si="1"/>
        <v>4.5748130793222259</v>
      </c>
      <c r="F12" s="33">
        <f t="shared" si="1"/>
        <v>5.5777847897998516</v>
      </c>
      <c r="G12" s="33">
        <f t="shared" si="1"/>
        <v>17.275008517500069</v>
      </c>
      <c r="H12" s="33">
        <f t="shared" si="1"/>
        <v>19.675137572682498</v>
      </c>
      <c r="I12" s="33">
        <f t="shared" si="1"/>
        <v>21.920049261021205</v>
      </c>
      <c r="J12" s="33">
        <f t="shared" si="1"/>
        <v>24.724970311318284</v>
      </c>
      <c r="K12" s="34">
        <f t="shared" si="1"/>
        <v>26.756848916469632</v>
      </c>
    </row>
    <row r="13" spans="1:15">
      <c r="A13" s="29">
        <f t="shared" si="2"/>
        <v>12</v>
      </c>
      <c r="B13" s="33">
        <f t="shared" si="0"/>
        <v>3.0738236380893325</v>
      </c>
      <c r="C13" s="33">
        <f t="shared" si="1"/>
        <v>3.5705689706043899</v>
      </c>
      <c r="D13" s="33">
        <f t="shared" si="1"/>
        <v>4.4037885069817033</v>
      </c>
      <c r="E13" s="33">
        <f t="shared" si="1"/>
        <v>5.2260294883926397</v>
      </c>
      <c r="F13" s="33">
        <f t="shared" si="1"/>
        <v>6.3037960595843234</v>
      </c>
      <c r="G13" s="33">
        <f t="shared" si="1"/>
        <v>18.549347786703244</v>
      </c>
      <c r="H13" s="33">
        <f t="shared" si="1"/>
        <v>21.026069817483066</v>
      </c>
      <c r="I13" s="33">
        <f t="shared" si="1"/>
        <v>23.336664158645338</v>
      </c>
      <c r="J13" s="33">
        <f t="shared" si="1"/>
        <v>26.216967305535849</v>
      </c>
      <c r="K13" s="34">
        <f t="shared" si="1"/>
        <v>28.299518822046032</v>
      </c>
    </row>
    <row r="14" spans="1:15">
      <c r="A14" s="29">
        <f t="shared" si="2"/>
        <v>13</v>
      </c>
      <c r="B14" s="33">
        <f t="shared" si="0"/>
        <v>3.5650345797295349</v>
      </c>
      <c r="C14" s="33">
        <f t="shared" si="1"/>
        <v>4.1069154715044069</v>
      </c>
      <c r="D14" s="33">
        <f t="shared" si="1"/>
        <v>5.0087505118103319</v>
      </c>
      <c r="E14" s="33">
        <f t="shared" si="1"/>
        <v>5.8918643377098476</v>
      </c>
      <c r="F14" s="33">
        <f t="shared" si="1"/>
        <v>7.0415045800954621</v>
      </c>
      <c r="G14" s="33">
        <f t="shared" si="1"/>
        <v>19.81192930712756</v>
      </c>
      <c r="H14" s="33">
        <f t="shared" si="1"/>
        <v>22.362032494826938</v>
      </c>
      <c r="I14" s="33">
        <f t="shared" si="1"/>
        <v>24.73560488493154</v>
      </c>
      <c r="J14" s="33">
        <f t="shared" si="1"/>
        <v>27.688249610457049</v>
      </c>
      <c r="K14" s="34">
        <f t="shared" si="1"/>
        <v>29.819471223653217</v>
      </c>
    </row>
    <row r="15" spans="1:15">
      <c r="A15" s="29">
        <f t="shared" si="2"/>
        <v>14</v>
      </c>
      <c r="B15" s="33">
        <f t="shared" si="0"/>
        <v>4.0746749573993482</v>
      </c>
      <c r="C15" s="33">
        <f t="shared" si="1"/>
        <v>4.6604250626577679</v>
      </c>
      <c r="D15" s="33">
        <f t="shared" si="1"/>
        <v>5.6287261030397318</v>
      </c>
      <c r="E15" s="33">
        <f t="shared" si="1"/>
        <v>6.5706313837893431</v>
      </c>
      <c r="F15" s="33">
        <f t="shared" si="1"/>
        <v>7.78953360975237</v>
      </c>
      <c r="G15" s="33">
        <f t="shared" si="1"/>
        <v>21.064144212997057</v>
      </c>
      <c r="H15" s="33">
        <f t="shared" si="1"/>
        <v>23.68479130484058</v>
      </c>
      <c r="I15" s="33">
        <f t="shared" si="1"/>
        <v>26.118948045037371</v>
      </c>
      <c r="J15" s="33">
        <f t="shared" si="1"/>
        <v>29.141237740672796</v>
      </c>
      <c r="K15" s="34">
        <f t="shared" si="1"/>
        <v>31.31934962259529</v>
      </c>
    </row>
    <row r="16" spans="1:15">
      <c r="A16" s="29">
        <f t="shared" si="2"/>
        <v>15</v>
      </c>
      <c r="B16" s="33">
        <f t="shared" si="0"/>
        <v>4.600915571727338</v>
      </c>
      <c r="C16" s="33">
        <f t="shared" si="1"/>
        <v>5.2293488840989664</v>
      </c>
      <c r="D16" s="33">
        <f t="shared" si="1"/>
        <v>6.26213779504325</v>
      </c>
      <c r="E16" s="33">
        <f t="shared" si="1"/>
        <v>7.2609439276700334</v>
      </c>
      <c r="F16" s="33">
        <f t="shared" si="1"/>
        <v>8.5467562417045446</v>
      </c>
      <c r="G16" s="33">
        <f t="shared" si="1"/>
        <v>22.307129581578689</v>
      </c>
      <c r="H16" s="33">
        <f t="shared" si="1"/>
        <v>24.99579013972863</v>
      </c>
      <c r="I16" s="33">
        <f t="shared" si="1"/>
        <v>27.488392863442982</v>
      </c>
      <c r="J16" s="33">
        <f t="shared" si="1"/>
        <v>30.577914166892494</v>
      </c>
      <c r="K16" s="34">
        <f t="shared" si="1"/>
        <v>32.80132064579184</v>
      </c>
    </row>
    <row r="17" spans="1:11">
      <c r="A17" s="29">
        <f t="shared" si="2"/>
        <v>16</v>
      </c>
      <c r="B17" s="33">
        <f t="shared" si="0"/>
        <v>5.1422054430436823</v>
      </c>
      <c r="C17" s="33">
        <f t="shared" si="1"/>
        <v>5.8122124701349733</v>
      </c>
      <c r="D17" s="33">
        <f t="shared" si="1"/>
        <v>6.9076643534970019</v>
      </c>
      <c r="E17" s="33">
        <f t="shared" si="1"/>
        <v>7.9616455723785533</v>
      </c>
      <c r="F17" s="33">
        <f t="shared" si="1"/>
        <v>9.3122363537960045</v>
      </c>
      <c r="G17" s="33">
        <f t="shared" si="1"/>
        <v>23.541828923096112</v>
      </c>
      <c r="H17" s="33">
        <f t="shared" si="1"/>
        <v>26.296227604864239</v>
      </c>
      <c r="I17" s="33">
        <f t="shared" si="1"/>
        <v>28.84535072340476</v>
      </c>
      <c r="J17" s="33">
        <f t="shared" si="1"/>
        <v>31.999926908815183</v>
      </c>
      <c r="K17" s="34">
        <f t="shared" si="1"/>
        <v>34.267186537826703</v>
      </c>
    </row>
    <row r="18" spans="1:11">
      <c r="A18" s="29">
        <f t="shared" si="2"/>
        <v>17</v>
      </c>
      <c r="B18" s="33">
        <f t="shared" si="0"/>
        <v>5.6972171014978219</v>
      </c>
      <c r="C18" s="33">
        <f t="shared" ref="C18:K18" si="3">CHIINV(C$1,$A18)</f>
        <v>6.4077597777389341</v>
      </c>
      <c r="D18" s="33">
        <f t="shared" si="3"/>
        <v>7.5641864495775692</v>
      </c>
      <c r="E18" s="33">
        <f t="shared" si="3"/>
        <v>8.671760204670079</v>
      </c>
      <c r="F18" s="33">
        <f t="shared" si="3"/>
        <v>10.085186334619332</v>
      </c>
      <c r="G18" s="33">
        <f t="shared" si="3"/>
        <v>24.76903534390145</v>
      </c>
      <c r="H18" s="33">
        <f t="shared" si="3"/>
        <v>27.587111638275324</v>
      </c>
      <c r="I18" s="33">
        <f t="shared" si="3"/>
        <v>30.191009121639812</v>
      </c>
      <c r="J18" s="33">
        <f t="shared" si="3"/>
        <v>33.408663605004612</v>
      </c>
      <c r="K18" s="34">
        <f t="shared" si="3"/>
        <v>35.7184656590046</v>
      </c>
    </row>
    <row r="19" spans="1:11">
      <c r="A19" s="29">
        <f t="shared" si="2"/>
        <v>18</v>
      </c>
      <c r="B19" s="33">
        <f t="shared" ref="B19:K34" si="4">CHIINV(B$1,$A19)</f>
        <v>6.2648046845064762</v>
      </c>
      <c r="C19" s="33">
        <f t="shared" si="4"/>
        <v>7.0149109011725761</v>
      </c>
      <c r="D19" s="33">
        <f t="shared" si="4"/>
        <v>8.2307461947566694</v>
      </c>
      <c r="E19" s="33">
        <f t="shared" si="4"/>
        <v>9.3904550806889837</v>
      </c>
      <c r="F19" s="33">
        <f t="shared" si="4"/>
        <v>10.864936116508861</v>
      </c>
      <c r="G19" s="33">
        <f t="shared" si="4"/>
        <v>25.989423082637209</v>
      </c>
      <c r="H19" s="33">
        <f t="shared" si="4"/>
        <v>28.869299430392633</v>
      </c>
      <c r="I19" s="33">
        <f t="shared" si="4"/>
        <v>31.52637844038663</v>
      </c>
      <c r="J19" s="33">
        <f t="shared" si="4"/>
        <v>34.805305734705072</v>
      </c>
      <c r="K19" s="34">
        <f t="shared" si="4"/>
        <v>37.156451456606746</v>
      </c>
    </row>
    <row r="20" spans="1:11">
      <c r="A20" s="29">
        <f t="shared" si="2"/>
        <v>19</v>
      </c>
      <c r="B20" s="33">
        <f t="shared" si="4"/>
        <v>6.8439714454829561</v>
      </c>
      <c r="C20" s="33">
        <f t="shared" si="4"/>
        <v>7.6327296475714759</v>
      </c>
      <c r="D20" s="33">
        <f t="shared" si="4"/>
        <v>8.9065164819879747</v>
      </c>
      <c r="E20" s="33">
        <f t="shared" si="4"/>
        <v>10.117013063859044</v>
      </c>
      <c r="F20" s="33">
        <f t="shared" si="4"/>
        <v>11.650910032126951</v>
      </c>
      <c r="G20" s="33">
        <f t="shared" si="4"/>
        <v>27.203571029356826</v>
      </c>
      <c r="H20" s="33">
        <f t="shared" si="4"/>
        <v>30.143527205646155</v>
      </c>
      <c r="I20" s="33">
        <f t="shared" si="4"/>
        <v>32.852326861729708</v>
      </c>
      <c r="J20" s="33">
        <f t="shared" si="4"/>
        <v>36.190869129270048</v>
      </c>
      <c r="K20" s="34">
        <f t="shared" si="4"/>
        <v>38.58225655493424</v>
      </c>
    </row>
    <row r="21" spans="1:11">
      <c r="A21" s="29">
        <f t="shared" si="2"/>
        <v>20</v>
      </c>
      <c r="B21" s="33">
        <f t="shared" si="4"/>
        <v>7.4338442629342358</v>
      </c>
      <c r="C21" s="33">
        <f t="shared" si="4"/>
        <v>8.2603983325464014</v>
      </c>
      <c r="D21" s="33">
        <f t="shared" si="4"/>
        <v>9.5907773922648669</v>
      </c>
      <c r="E21" s="33">
        <f t="shared" si="4"/>
        <v>10.850811394182585</v>
      </c>
      <c r="F21" s="33">
        <f t="shared" si="4"/>
        <v>12.442609210450065</v>
      </c>
      <c r="G21" s="33">
        <f t="shared" si="4"/>
        <v>28.411980584305635</v>
      </c>
      <c r="H21" s="33">
        <f t="shared" si="4"/>
        <v>31.410432844230925</v>
      </c>
      <c r="I21" s="33">
        <f t="shared" si="4"/>
        <v>34.169606902838339</v>
      </c>
      <c r="J21" s="33">
        <f t="shared" si="4"/>
        <v>37.566234786625053</v>
      </c>
      <c r="K21" s="34">
        <f t="shared" si="4"/>
        <v>39.996846312938644</v>
      </c>
    </row>
    <row r="22" spans="1:11">
      <c r="A22" s="29">
        <f t="shared" si="2"/>
        <v>21</v>
      </c>
      <c r="B22" s="33">
        <f t="shared" si="4"/>
        <v>8.033653420232735</v>
      </c>
      <c r="C22" s="33">
        <f t="shared" si="4"/>
        <v>8.89719794207722</v>
      </c>
      <c r="D22" s="33">
        <f t="shared" si="4"/>
        <v>10.282897782522859</v>
      </c>
      <c r="E22" s="33">
        <f t="shared" si="4"/>
        <v>11.591305208820739</v>
      </c>
      <c r="F22" s="33">
        <f t="shared" si="4"/>
        <v>13.239597975395306</v>
      </c>
      <c r="G22" s="33">
        <f t="shared" si="4"/>
        <v>29.615089436182725</v>
      </c>
      <c r="H22" s="33">
        <f t="shared" si="4"/>
        <v>32.670573340917308</v>
      </c>
      <c r="I22" s="33">
        <f t="shared" si="4"/>
        <v>35.478875905727257</v>
      </c>
      <c r="J22" s="33">
        <f t="shared" si="4"/>
        <v>38.932172683516065</v>
      </c>
      <c r="K22" s="34">
        <f t="shared" si="4"/>
        <v>41.401064771417609</v>
      </c>
    </row>
    <row r="23" spans="1:11">
      <c r="A23" s="29">
        <f t="shared" si="2"/>
        <v>22</v>
      </c>
      <c r="B23" s="33">
        <f t="shared" si="4"/>
        <v>8.6427164006664015</v>
      </c>
      <c r="C23" s="33">
        <f t="shared" si="4"/>
        <v>9.5424923387850811</v>
      </c>
      <c r="D23" s="33">
        <f t="shared" si="4"/>
        <v>10.982320734473676</v>
      </c>
      <c r="E23" s="33">
        <f t="shared" si="4"/>
        <v>12.338014578790647</v>
      </c>
      <c r="F23" s="33">
        <f t="shared" si="4"/>
        <v>14.041493189421969</v>
      </c>
      <c r="G23" s="33">
        <f t="shared" si="4"/>
        <v>30.813282343953034</v>
      </c>
      <c r="H23" s="33">
        <f t="shared" si="4"/>
        <v>33.9244384714438</v>
      </c>
      <c r="I23" s="33">
        <f t="shared" si="4"/>
        <v>36.780712084035557</v>
      </c>
      <c r="J23" s="33">
        <f t="shared" si="4"/>
        <v>40.289360437593864</v>
      </c>
      <c r="K23" s="34">
        <f t="shared" si="4"/>
        <v>42.795654999308539</v>
      </c>
    </row>
    <row r="24" spans="1:11">
      <c r="A24" s="29">
        <f t="shared" si="2"/>
        <v>23</v>
      </c>
      <c r="B24" s="33">
        <f t="shared" si="4"/>
        <v>9.2604247758087546</v>
      </c>
      <c r="C24" s="33">
        <f t="shared" si="4"/>
        <v>10.195715555745821</v>
      </c>
      <c r="D24" s="33">
        <f t="shared" si="4"/>
        <v>11.688551922452435</v>
      </c>
      <c r="E24" s="33">
        <f t="shared" si="4"/>
        <v>13.090514188172801</v>
      </c>
      <c r="F24" s="33">
        <f t="shared" si="4"/>
        <v>14.847955799267668</v>
      </c>
      <c r="G24" s="33">
        <f t="shared" si="4"/>
        <v>32.006899681704304</v>
      </c>
      <c r="H24" s="33">
        <f t="shared" si="4"/>
        <v>35.172461626908053</v>
      </c>
      <c r="I24" s="33">
        <f t="shared" si="4"/>
        <v>38.075627250355801</v>
      </c>
      <c r="J24" s="33">
        <f t="shared" si="4"/>
        <v>41.638398118858476</v>
      </c>
      <c r="K24" s="34">
        <f t="shared" si="4"/>
        <v>44.181275249971101</v>
      </c>
    </row>
    <row r="25" spans="1:11">
      <c r="A25" s="29">
        <f t="shared" si="2"/>
        <v>24</v>
      </c>
      <c r="B25" s="33">
        <f t="shared" si="4"/>
        <v>9.8862335022414651</v>
      </c>
      <c r="C25" s="33">
        <f t="shared" si="4"/>
        <v>10.856361475532282</v>
      </c>
      <c r="D25" s="33">
        <f t="shared" si="4"/>
        <v>12.401150217444435</v>
      </c>
      <c r="E25" s="33">
        <f t="shared" si="4"/>
        <v>13.848425027170213</v>
      </c>
      <c r="F25" s="33">
        <f t="shared" si="4"/>
        <v>15.658684052512825</v>
      </c>
      <c r="G25" s="33">
        <f t="shared" si="4"/>
        <v>33.196244288628179</v>
      </c>
      <c r="H25" s="33">
        <f t="shared" si="4"/>
        <v>36.415028501807313</v>
      </c>
      <c r="I25" s="33">
        <f t="shared" si="4"/>
        <v>39.364077026603915</v>
      </c>
      <c r="J25" s="33">
        <f t="shared" si="4"/>
        <v>42.979820139351638</v>
      </c>
      <c r="K25" s="34">
        <f t="shared" si="4"/>
        <v>45.558511936530586</v>
      </c>
    </row>
    <row r="26" spans="1:11">
      <c r="A26" s="29">
        <f t="shared" si="2"/>
        <v>25</v>
      </c>
      <c r="B26" s="33">
        <f t="shared" si="4"/>
        <v>10.519652112024698</v>
      </c>
      <c r="C26" s="33">
        <f t="shared" si="4"/>
        <v>11.52397537224933</v>
      </c>
      <c r="D26" s="33">
        <f t="shared" si="4"/>
        <v>13.119720024937791</v>
      </c>
      <c r="E26" s="33">
        <f t="shared" si="4"/>
        <v>14.611407639483309</v>
      </c>
      <c r="F26" s="33">
        <f t="shared" si="4"/>
        <v>16.47340799867338</v>
      </c>
      <c r="G26" s="33">
        <f t="shared" si="4"/>
        <v>34.381587017552953</v>
      </c>
      <c r="H26" s="33">
        <f t="shared" si="4"/>
        <v>37.65248413348278</v>
      </c>
      <c r="I26" s="33">
        <f t="shared" si="4"/>
        <v>40.646469120275199</v>
      </c>
      <c r="J26" s="33">
        <f t="shared" si="4"/>
        <v>44.314104896219156</v>
      </c>
      <c r="K26" s="34">
        <f t="shared" si="4"/>
        <v>46.92789016008075</v>
      </c>
    </row>
    <row r="27" spans="1:11">
      <c r="A27" s="29">
        <f t="shared" si="2"/>
        <v>26</v>
      </c>
      <c r="B27" s="33">
        <f t="shared" si="4"/>
        <v>11.160237406164143</v>
      </c>
      <c r="C27" s="33">
        <f t="shared" si="4"/>
        <v>12.198146923505595</v>
      </c>
      <c r="D27" s="33">
        <f t="shared" si="4"/>
        <v>13.843904982007606</v>
      </c>
      <c r="E27" s="33">
        <f t="shared" si="4"/>
        <v>15.379156583261738</v>
      </c>
      <c r="F27" s="33">
        <f t="shared" si="4"/>
        <v>17.291884989738758</v>
      </c>
      <c r="G27" s="33">
        <f t="shared" si="4"/>
        <v>35.563171271923459</v>
      </c>
      <c r="H27" s="33">
        <f t="shared" si="4"/>
        <v>38.885138659830041</v>
      </c>
      <c r="I27" s="33">
        <f t="shared" si="4"/>
        <v>41.923170096353914</v>
      </c>
      <c r="J27" s="33">
        <f t="shared" si="4"/>
        <v>45.641682666283153</v>
      </c>
      <c r="K27" s="34">
        <f t="shared" si="4"/>
        <v>48.289882332456834</v>
      </c>
    </row>
    <row r="28" spans="1:11">
      <c r="A28" s="29">
        <f t="shared" si="2"/>
        <v>27</v>
      </c>
      <c r="B28" s="33">
        <f t="shared" si="4"/>
        <v>11.807587351366138</v>
      </c>
      <c r="C28" s="33">
        <f t="shared" si="4"/>
        <v>12.878504393144546</v>
      </c>
      <c r="D28" s="33">
        <f t="shared" si="4"/>
        <v>14.573382730821709</v>
      </c>
      <c r="E28" s="33">
        <f t="shared" si="4"/>
        <v>16.151395849664109</v>
      </c>
      <c r="F28" s="33">
        <f t="shared" si="4"/>
        <v>18.113895966895981</v>
      </c>
      <c r="G28" s="33">
        <f t="shared" si="4"/>
        <v>36.741216747797637</v>
      </c>
      <c r="H28" s="33">
        <f t="shared" si="4"/>
        <v>40.113272069413625</v>
      </c>
      <c r="I28" s="33">
        <f t="shared" si="4"/>
        <v>43.194510966156031</v>
      </c>
      <c r="J28" s="33">
        <f t="shared" si="4"/>
        <v>46.962942124751443</v>
      </c>
      <c r="K28" s="34">
        <f t="shared" si="4"/>
        <v>49.644915298994228</v>
      </c>
    </row>
    <row r="29" spans="1:11">
      <c r="A29" s="29">
        <f t="shared" si="2"/>
        <v>28</v>
      </c>
      <c r="B29" s="33">
        <f t="shared" si="4"/>
        <v>12.46133594800256</v>
      </c>
      <c r="C29" s="33">
        <f t="shared" si="4"/>
        <v>13.564709754618823</v>
      </c>
      <c r="D29" s="33">
        <f t="shared" si="4"/>
        <v>15.307860552601202</v>
      </c>
      <c r="E29" s="33">
        <f t="shared" si="4"/>
        <v>16.927875044422496</v>
      </c>
      <c r="F29" s="33">
        <f t="shared" si="4"/>
        <v>18.939242371917501</v>
      </c>
      <c r="G29" s="33">
        <f t="shared" si="4"/>
        <v>37.915922544697068</v>
      </c>
      <c r="H29" s="33">
        <f t="shared" si="4"/>
        <v>41.337138151427396</v>
      </c>
      <c r="I29" s="33">
        <f t="shared" si="4"/>
        <v>44.460791836317753</v>
      </c>
      <c r="J29" s="33">
        <f t="shared" si="4"/>
        <v>48.27823577031549</v>
      </c>
      <c r="K29" s="34">
        <f t="shared" si="4"/>
        <v>50.993376268499453</v>
      </c>
    </row>
    <row r="30" spans="1:11">
      <c r="A30" s="29">
        <f t="shared" si="2"/>
        <v>29</v>
      </c>
      <c r="B30" s="33">
        <f t="shared" si="4"/>
        <v>13.121148887960382</v>
      </c>
      <c r="C30" s="33">
        <f t="shared" si="4"/>
        <v>14.256454576274677</v>
      </c>
      <c r="D30" s="33">
        <f t="shared" si="4"/>
        <v>16.047071695364892</v>
      </c>
      <c r="E30" s="33">
        <f t="shared" si="4"/>
        <v>17.708366182824584</v>
      </c>
      <c r="F30" s="33">
        <f t="shared" si="4"/>
        <v>19.767743559474834</v>
      </c>
      <c r="G30" s="33">
        <f t="shared" si="4"/>
        <v>39.087469770693957</v>
      </c>
      <c r="H30" s="33">
        <f t="shared" si="4"/>
        <v>42.556967804292682</v>
      </c>
      <c r="I30" s="33">
        <f t="shared" si="4"/>
        <v>45.722285804174533</v>
      </c>
      <c r="J30" s="33">
        <f t="shared" si="4"/>
        <v>49.587884472898835</v>
      </c>
      <c r="K30" s="34">
        <f t="shared" si="4"/>
        <v>52.335617785933614</v>
      </c>
    </row>
    <row r="31" spans="1:11">
      <c r="A31" s="29">
        <f t="shared" si="2"/>
        <v>30</v>
      </c>
      <c r="B31" s="33">
        <f t="shared" si="4"/>
        <v>13.786719859502711</v>
      </c>
      <c r="C31" s="33">
        <f t="shared" si="4"/>
        <v>14.953456528455439</v>
      </c>
      <c r="D31" s="33">
        <f t="shared" si="4"/>
        <v>16.790772265566623</v>
      </c>
      <c r="E31" s="33">
        <f t="shared" si="4"/>
        <v>18.492660981953474</v>
      </c>
      <c r="F31" s="33">
        <f t="shared" si="4"/>
        <v>20.599234614585342</v>
      </c>
      <c r="G31" s="33">
        <f t="shared" si="4"/>
        <v>40.256023738711804</v>
      </c>
      <c r="H31" s="33">
        <f t="shared" si="4"/>
        <v>43.772971825742189</v>
      </c>
      <c r="I31" s="33">
        <f t="shared" si="4"/>
        <v>46.979242243671159</v>
      </c>
      <c r="J31" s="33">
        <f t="shared" si="4"/>
        <v>50.892181311517092</v>
      </c>
      <c r="K31" s="34">
        <f t="shared" si="4"/>
        <v>53.671961930240592</v>
      </c>
    </row>
    <row r="32" spans="1:11">
      <c r="A32" s="29">
        <f>A31+10</f>
        <v>40</v>
      </c>
      <c r="B32" s="33">
        <f t="shared" si="4"/>
        <v>20.706535316970083</v>
      </c>
      <c r="C32" s="33">
        <f t="shared" si="4"/>
        <v>22.164261252975162</v>
      </c>
      <c r="D32" s="33">
        <f t="shared" si="4"/>
        <v>24.433039170807891</v>
      </c>
      <c r="E32" s="33">
        <f t="shared" si="4"/>
        <v>26.509303196693111</v>
      </c>
      <c r="F32" s="33">
        <f t="shared" si="4"/>
        <v>29.050522930545512</v>
      </c>
      <c r="G32" s="33">
        <f t="shared" si="4"/>
        <v>51.805057213317518</v>
      </c>
      <c r="H32" s="33">
        <f t="shared" si="4"/>
        <v>55.75847927888703</v>
      </c>
      <c r="I32" s="33">
        <f t="shared" si="4"/>
        <v>59.341707143171199</v>
      </c>
      <c r="J32" s="33">
        <f t="shared" si="4"/>
        <v>63.690739751564458</v>
      </c>
      <c r="K32" s="34">
        <f t="shared" si="4"/>
        <v>66.765961832803924</v>
      </c>
    </row>
    <row r="33" spans="1:11">
      <c r="A33" s="29">
        <f t="shared" ref="A33:A38" si="5">A32+10</f>
        <v>50</v>
      </c>
      <c r="B33" s="33">
        <f t="shared" si="4"/>
        <v>27.990748866373302</v>
      </c>
      <c r="C33" s="33">
        <f t="shared" si="4"/>
        <v>29.706682698841298</v>
      </c>
      <c r="D33" s="33">
        <f t="shared" si="4"/>
        <v>32.357363695658648</v>
      </c>
      <c r="E33" s="33">
        <f t="shared" si="4"/>
        <v>34.764251683501755</v>
      </c>
      <c r="F33" s="33">
        <f t="shared" si="4"/>
        <v>37.68864839397849</v>
      </c>
      <c r="G33" s="33">
        <f t="shared" si="4"/>
        <v>63.167121005726315</v>
      </c>
      <c r="H33" s="33">
        <f t="shared" si="4"/>
        <v>67.504806549541186</v>
      </c>
      <c r="I33" s="33">
        <f t="shared" si="4"/>
        <v>71.420195187506408</v>
      </c>
      <c r="J33" s="33">
        <f t="shared" si="4"/>
        <v>76.15389124901273</v>
      </c>
      <c r="K33" s="34">
        <f t="shared" si="4"/>
        <v>79.489978466828902</v>
      </c>
    </row>
    <row r="34" spans="1:11">
      <c r="A34" s="29">
        <f t="shared" si="5"/>
        <v>60</v>
      </c>
      <c r="B34" s="33">
        <f t="shared" si="4"/>
        <v>35.534491078738533</v>
      </c>
      <c r="C34" s="33">
        <f t="shared" si="4"/>
        <v>37.484851529803777</v>
      </c>
      <c r="D34" s="33">
        <f t="shared" si="4"/>
        <v>40.481748042841836</v>
      </c>
      <c r="E34" s="33">
        <f t="shared" si="4"/>
        <v>43.187958453989765</v>
      </c>
      <c r="F34" s="33">
        <f t="shared" si="4"/>
        <v>46.458888300203441</v>
      </c>
      <c r="G34" s="33">
        <f t="shared" si="4"/>
        <v>74.397005719368593</v>
      </c>
      <c r="H34" s="33">
        <f t="shared" si="4"/>
        <v>79.081944487848716</v>
      </c>
      <c r="I34" s="33">
        <f t="shared" si="4"/>
        <v>83.297674877173193</v>
      </c>
      <c r="J34" s="33">
        <f t="shared" si="4"/>
        <v>88.379418901449327</v>
      </c>
      <c r="K34" s="34">
        <f t="shared" si="4"/>
        <v>91.951698159629714</v>
      </c>
    </row>
    <row r="35" spans="1:11">
      <c r="A35" s="29">
        <f t="shared" si="5"/>
        <v>70</v>
      </c>
      <c r="B35" s="33">
        <f t="shared" ref="B35:K39" si="6">CHIINV(B$1,$A35)</f>
        <v>43.275179545823477</v>
      </c>
      <c r="C35" s="33">
        <f t="shared" si="6"/>
        <v>45.441717310810553</v>
      </c>
      <c r="D35" s="33">
        <f t="shared" si="6"/>
        <v>48.757564805039515</v>
      </c>
      <c r="E35" s="33">
        <f t="shared" si="6"/>
        <v>51.739278048962916</v>
      </c>
      <c r="F35" s="33">
        <f t="shared" si="6"/>
        <v>55.328939571909629</v>
      </c>
      <c r="G35" s="33">
        <f t="shared" si="6"/>
        <v>85.527042714871882</v>
      </c>
      <c r="H35" s="33">
        <f t="shared" si="6"/>
        <v>90.531225434880668</v>
      </c>
      <c r="I35" s="33">
        <f t="shared" si="6"/>
        <v>95.023184190406198</v>
      </c>
      <c r="J35" s="33">
        <f t="shared" si="6"/>
        <v>100.42518422881135</v>
      </c>
      <c r="K35" s="34">
        <f t="shared" si="6"/>
        <v>104.21489877981666</v>
      </c>
    </row>
    <row r="36" spans="1:11">
      <c r="A36" s="29">
        <f t="shared" si="5"/>
        <v>80</v>
      </c>
      <c r="B36" s="33">
        <f t="shared" si="6"/>
        <v>51.171931890445215</v>
      </c>
      <c r="C36" s="33">
        <f t="shared" si="6"/>
        <v>53.540077291078717</v>
      </c>
      <c r="D36" s="33">
        <f t="shared" si="6"/>
        <v>57.153172883577938</v>
      </c>
      <c r="E36" s="33">
        <f t="shared" si="6"/>
        <v>60.391478388689464</v>
      </c>
      <c r="F36" s="33">
        <f t="shared" si="6"/>
        <v>64.277844468175147</v>
      </c>
      <c r="G36" s="33">
        <f t="shared" si="6"/>
        <v>96.578203615267014</v>
      </c>
      <c r="H36" s="33">
        <f t="shared" si="6"/>
        <v>101.87947396543588</v>
      </c>
      <c r="I36" s="33">
        <f t="shared" si="6"/>
        <v>106.62856773166573</v>
      </c>
      <c r="J36" s="33">
        <f t="shared" si="6"/>
        <v>112.32879252029733</v>
      </c>
      <c r="K36" s="34">
        <f t="shared" si="6"/>
        <v>116.32105650696917</v>
      </c>
    </row>
    <row r="37" spans="1:11">
      <c r="A37" s="29">
        <f t="shared" si="5"/>
        <v>90</v>
      </c>
      <c r="B37" s="33">
        <f t="shared" si="6"/>
        <v>59.196304175680602</v>
      </c>
      <c r="C37" s="33">
        <f t="shared" si="6"/>
        <v>61.754079001701427</v>
      </c>
      <c r="D37" s="33">
        <f t="shared" si="6"/>
        <v>65.646617576468913</v>
      </c>
      <c r="E37" s="33">
        <f t="shared" si="6"/>
        <v>69.126030425515538</v>
      </c>
      <c r="F37" s="33">
        <f t="shared" si="6"/>
        <v>73.291090482048205</v>
      </c>
      <c r="G37" s="33">
        <f t="shared" si="6"/>
        <v>107.56500853939278</v>
      </c>
      <c r="H37" s="33">
        <f t="shared" si="6"/>
        <v>113.14527014255542</v>
      </c>
      <c r="I37" s="33">
        <f t="shared" si="6"/>
        <v>118.1358925606155</v>
      </c>
      <c r="J37" s="33">
        <f t="shared" si="6"/>
        <v>124.11631868612128</v>
      </c>
      <c r="K37" s="34">
        <f t="shared" si="6"/>
        <v>128.29894360114548</v>
      </c>
    </row>
    <row r="38" spans="1:11">
      <c r="A38" s="29">
        <f t="shared" si="5"/>
        <v>100</v>
      </c>
      <c r="B38" s="33">
        <f t="shared" si="6"/>
        <v>67.327563305479146</v>
      </c>
      <c r="C38" s="33">
        <f t="shared" si="6"/>
        <v>70.064894925399784</v>
      </c>
      <c r="D38" s="33">
        <f t="shared" si="6"/>
        <v>74.221927474923731</v>
      </c>
      <c r="E38" s="33">
        <f t="shared" si="6"/>
        <v>77.929465165017277</v>
      </c>
      <c r="F38" s="33">
        <f t="shared" si="6"/>
        <v>82.358135812357148</v>
      </c>
      <c r="G38" s="33">
        <f t="shared" si="6"/>
        <v>118.49800381106211</v>
      </c>
      <c r="H38" s="33">
        <f t="shared" si="6"/>
        <v>124.34211340400408</v>
      </c>
      <c r="I38" s="33">
        <f t="shared" si="6"/>
        <v>129.56119718583659</v>
      </c>
      <c r="J38" s="33">
        <f t="shared" si="6"/>
        <v>135.80672317102679</v>
      </c>
      <c r="K38" s="34">
        <f t="shared" si="6"/>
        <v>140.16948944231365</v>
      </c>
    </row>
    <row r="39" spans="1:11">
      <c r="A39" s="35">
        <v>120</v>
      </c>
      <c r="B39" s="36">
        <f t="shared" si="6"/>
        <v>83.851572164554156</v>
      </c>
      <c r="C39" s="36">
        <f t="shared" si="6"/>
        <v>86.923279655353866</v>
      </c>
      <c r="D39" s="36">
        <f t="shared" si="6"/>
        <v>91.572641900014531</v>
      </c>
      <c r="E39" s="36">
        <f t="shared" si="6"/>
        <v>95.704637041684038</v>
      </c>
      <c r="F39" s="36">
        <f t="shared" si="6"/>
        <v>100.62363132384581</v>
      </c>
      <c r="G39" s="36">
        <f t="shared" si="6"/>
        <v>140.23256895679179</v>
      </c>
      <c r="H39" s="36">
        <f t="shared" si="6"/>
        <v>146.56735758076744</v>
      </c>
      <c r="I39" s="36">
        <f t="shared" si="6"/>
        <v>152.21140272515154</v>
      </c>
      <c r="J39" s="36">
        <f t="shared" si="6"/>
        <v>158.95016589730622</v>
      </c>
      <c r="K39" s="37">
        <f t="shared" si="6"/>
        <v>163.64818380853757</v>
      </c>
    </row>
    <row r="40" spans="1:11">
      <c r="B40" s="33"/>
      <c r="C40" s="33"/>
      <c r="D40" s="33"/>
      <c r="E40" s="33"/>
      <c r="F40" s="33"/>
      <c r="G40" s="33"/>
      <c r="H40" s="33"/>
      <c r="I40" s="33"/>
      <c r="J40" s="33"/>
      <c r="K40" s="33"/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2"/>
  <sheetViews>
    <sheetView tabSelected="1" workbookViewId="0">
      <selection activeCell="D10" sqref="D10"/>
    </sheetView>
  </sheetViews>
  <sheetFormatPr defaultColWidth="9.1328125" defaultRowHeight="14.75"/>
  <cols>
    <col min="1" max="1" width="13.6328125" style="40" customWidth="1"/>
    <col min="2" max="2" width="12.54296875" style="40" customWidth="1"/>
    <col min="3" max="3" width="11.86328125" style="40" customWidth="1"/>
    <col min="4" max="5" width="9.1328125" style="54"/>
    <col min="6" max="6" width="12" style="54" bestFit="1" customWidth="1"/>
    <col min="7" max="7" width="9.1328125" style="54"/>
    <col min="8" max="16384" width="9.1328125" style="40"/>
  </cols>
  <sheetData>
    <row r="1" spans="1:11">
      <c r="A1" s="104" t="s">
        <v>68</v>
      </c>
      <c r="B1" s="104" t="s">
        <v>2</v>
      </c>
      <c r="C1" s="105" t="s">
        <v>12</v>
      </c>
      <c r="D1" s="106"/>
      <c r="E1" s="107"/>
      <c r="F1" s="107"/>
      <c r="G1" s="108"/>
      <c r="H1" s="109"/>
      <c r="I1" s="109"/>
      <c r="J1" s="110"/>
      <c r="K1" s="110"/>
    </row>
    <row r="2" spans="1:11">
      <c r="A2" s="142">
        <v>0.24959999999999999</v>
      </c>
      <c r="B2" s="142">
        <v>122</v>
      </c>
      <c r="C2" s="147">
        <v>0.01</v>
      </c>
      <c r="D2" s="111"/>
      <c r="E2" s="112"/>
      <c r="F2" s="112"/>
      <c r="G2" s="108"/>
      <c r="H2" s="109"/>
      <c r="I2" s="109"/>
      <c r="J2" s="110"/>
      <c r="K2" s="110"/>
    </row>
    <row r="3" spans="1:11">
      <c r="D3" s="113"/>
      <c r="E3" s="107"/>
      <c r="F3" s="107"/>
      <c r="G3" s="107"/>
      <c r="H3" s="109"/>
      <c r="I3" s="109"/>
      <c r="J3" s="110"/>
      <c r="K3" s="110"/>
    </row>
    <row r="4" spans="1:11" ht="15.5" thickBot="1">
      <c r="A4" s="99" t="s">
        <v>50</v>
      </c>
      <c r="D4" s="113"/>
      <c r="E4" s="107"/>
      <c r="F4" s="107"/>
      <c r="G4" s="107"/>
      <c r="H4" s="109"/>
      <c r="I4" s="109"/>
      <c r="J4" s="110"/>
    </row>
    <row r="5" spans="1:11" ht="16.75">
      <c r="A5" s="206" t="s">
        <v>67</v>
      </c>
      <c r="B5" s="114" t="s">
        <v>66</v>
      </c>
      <c r="C5" s="123" t="s">
        <v>38</v>
      </c>
      <c r="D5" s="115" t="s">
        <v>37</v>
      </c>
      <c r="E5" s="107"/>
      <c r="F5" s="107"/>
      <c r="G5" s="107"/>
      <c r="H5" s="109"/>
      <c r="I5" s="109"/>
      <c r="J5" s="110"/>
    </row>
    <row r="6" spans="1:11" ht="15.5" thickBot="1">
      <c r="A6" s="116">
        <f xml:space="preserve"> -_xlfn.T.INV($C$2,$B$2-1)</f>
        <v>2.3575611546233892</v>
      </c>
      <c r="B6" s="116">
        <f>A6-$A$2*SQRT($B$2)</f>
        <v>-0.39936095526655091</v>
      </c>
      <c r="C6" s="127">
        <f>1-_xlfn.T.DIST(B6,$B$2-1,1)</f>
        <v>0.65483436546564344</v>
      </c>
      <c r="D6" s="124">
        <f>C6</f>
        <v>0.65483436546564344</v>
      </c>
      <c r="E6" s="107"/>
      <c r="F6" s="107"/>
      <c r="G6" s="107"/>
      <c r="H6" s="109"/>
      <c r="I6" s="109"/>
      <c r="J6" s="110"/>
    </row>
    <row r="7" spans="1:11">
      <c r="A7" s="112"/>
      <c r="B7" s="112"/>
      <c r="C7" s="112"/>
      <c r="D7" s="117"/>
      <c r="E7" s="107"/>
      <c r="F7" s="107"/>
      <c r="G7" s="107"/>
      <c r="H7" s="109"/>
      <c r="I7" s="109"/>
      <c r="J7" s="110"/>
    </row>
    <row r="8" spans="1:11" s="122" customFormat="1" ht="15.5" thickBot="1">
      <c r="A8" s="128" t="s">
        <v>51</v>
      </c>
      <c r="B8" s="119"/>
      <c r="C8" s="119"/>
      <c r="D8" s="119"/>
      <c r="E8" s="120"/>
      <c r="F8" s="120"/>
      <c r="G8" s="120"/>
      <c r="H8" s="121"/>
      <c r="I8" s="121"/>
      <c r="J8" s="118"/>
    </row>
    <row r="9" spans="1:11" ht="16.75">
      <c r="A9" s="206" t="s">
        <v>67</v>
      </c>
      <c r="B9" s="114" t="s">
        <v>66</v>
      </c>
      <c r="C9" s="123"/>
      <c r="D9" s="115" t="s">
        <v>37</v>
      </c>
      <c r="E9" s="107"/>
      <c r="F9" s="107"/>
      <c r="G9" s="108"/>
      <c r="H9" s="109"/>
      <c r="I9" s="109"/>
      <c r="J9" s="110"/>
    </row>
    <row r="10" spans="1:11" ht="15.5" thickBot="1">
      <c r="A10" s="116">
        <f>_xlfn.T.INV($C$2/2,$B$2-1)</f>
        <v>-2.6170722661708656</v>
      </c>
      <c r="B10" s="116">
        <f>A10-$A$2*SQRT($B$2)</f>
        <v>-5.3739943760608053</v>
      </c>
      <c r="C10" s="127">
        <f>_xlfn.T.DIST(B10,$B$2-1,1)</f>
        <v>1.8990076321938782E-7</v>
      </c>
      <c r="D10" s="124">
        <f>C10+C11</f>
        <v>0.55549461411112555</v>
      </c>
      <c r="E10" s="112"/>
      <c r="F10" s="125"/>
      <c r="G10" s="108"/>
      <c r="H10" s="109"/>
      <c r="I10" s="109"/>
      <c r="J10" s="110"/>
    </row>
    <row r="11" spans="1:11">
      <c r="A11" s="126">
        <f>-A10</f>
        <v>2.6170722661708656</v>
      </c>
      <c r="B11" s="116">
        <f>A11-$A$2*SQRT($B$2)</f>
        <v>-0.1398498437190745</v>
      </c>
      <c r="C11" s="126">
        <f>1-_xlfn.T.DIST(B11,$B$2-1,1)</f>
        <v>0.55549442421036233</v>
      </c>
      <c r="E11" s="112"/>
      <c r="F11" s="125"/>
      <c r="G11" s="107"/>
      <c r="H11" s="109"/>
      <c r="I11" s="109"/>
      <c r="J11" s="110"/>
    </row>
    <row r="12" spans="1:11">
      <c r="A12" s="113"/>
      <c r="B12" s="113"/>
      <c r="C12" s="113"/>
      <c r="D12" s="113"/>
      <c r="E12" s="107"/>
      <c r="F12" s="107"/>
      <c r="G12" s="107"/>
      <c r="H12" s="109"/>
      <c r="I12" s="109"/>
      <c r="J12" s="110"/>
    </row>
    <row r="13" spans="1:11" s="122" customFormat="1" ht="15.5" thickBot="1">
      <c r="A13" s="99" t="s">
        <v>52</v>
      </c>
      <c r="B13" s="40"/>
      <c r="C13" s="40"/>
      <c r="D13" s="113"/>
      <c r="E13" s="120"/>
      <c r="F13" s="120"/>
      <c r="G13" s="120"/>
      <c r="H13" s="121"/>
      <c r="I13" s="121"/>
      <c r="J13" s="118"/>
    </row>
    <row r="14" spans="1:11" ht="16.75">
      <c r="A14" s="206" t="s">
        <v>67</v>
      </c>
      <c r="B14" s="114" t="s">
        <v>66</v>
      </c>
      <c r="C14" s="123" t="s">
        <v>38</v>
      </c>
      <c r="D14" s="115" t="s">
        <v>37</v>
      </c>
      <c r="E14" s="107"/>
      <c r="F14" s="107"/>
      <c r="G14" s="108"/>
      <c r="H14" s="109"/>
      <c r="I14" s="109"/>
      <c r="J14" s="110"/>
    </row>
    <row r="15" spans="1:11" ht="15.5" thickBot="1">
      <c r="A15" s="116">
        <f>-_xlfn.T.INV($C$2,2*$B$2-2)</f>
        <v>2.341855414032779</v>
      </c>
      <c r="B15" s="116">
        <f>A15-$A$2*SQRT($B$2/2)</f>
        <v>0.39241709492647825</v>
      </c>
      <c r="C15" s="127">
        <f>1-_xlfn.T.DIST(B15,2*$B$2-2,1)</f>
        <v>0.34754772794789168</v>
      </c>
      <c r="D15" s="124">
        <f>C15</f>
        <v>0.34754772794789168</v>
      </c>
      <c r="E15" s="112"/>
      <c r="F15" s="112"/>
      <c r="G15" s="108"/>
      <c r="H15" s="109"/>
      <c r="I15" s="109"/>
      <c r="J15" s="110"/>
    </row>
    <row r="16" spans="1:11">
      <c r="A16" s="112"/>
      <c r="B16" s="112"/>
      <c r="C16" s="112"/>
      <c r="D16" s="117"/>
      <c r="E16" s="107"/>
      <c r="F16" s="107"/>
      <c r="G16" s="107"/>
      <c r="H16" s="109"/>
      <c r="I16" s="109"/>
      <c r="J16" s="110"/>
    </row>
    <row r="17" spans="1:10" s="122" customFormat="1" ht="15.5" thickBot="1">
      <c r="A17" s="128" t="s">
        <v>53</v>
      </c>
      <c r="B17" s="119"/>
      <c r="C17" s="119"/>
      <c r="D17" s="119"/>
      <c r="E17" s="120"/>
      <c r="F17" s="120"/>
      <c r="G17" s="120"/>
      <c r="H17" s="121"/>
      <c r="I17" s="121"/>
      <c r="J17" s="118"/>
    </row>
    <row r="18" spans="1:10" ht="16.75">
      <c r="A18" s="206" t="s">
        <v>67</v>
      </c>
      <c r="B18" s="114" t="s">
        <v>66</v>
      </c>
      <c r="C18" s="123" t="s">
        <v>38</v>
      </c>
      <c r="D18" s="115" t="s">
        <v>37</v>
      </c>
      <c r="E18" s="107"/>
      <c r="F18" s="107"/>
      <c r="G18" s="108"/>
      <c r="H18" s="109"/>
      <c r="I18" s="109"/>
      <c r="J18" s="110"/>
    </row>
    <row r="19" spans="1:10" ht="15.5" thickBot="1">
      <c r="A19" s="116">
        <f>-_xlfn.T.INV($C$2/2,2*$B$2-2)</f>
        <v>2.596297332891448</v>
      </c>
      <c r="B19" s="116">
        <f>A19-$A$2*SQRT($B$2/2)</f>
        <v>0.64685901378514732</v>
      </c>
      <c r="C19" s="127">
        <f>1-_xlfn.T.DIST(B19,2*$B$2-2,1)</f>
        <v>0.25916812408601198</v>
      </c>
      <c r="D19" s="124">
        <f>C19+C20</f>
        <v>0.25917245014583806</v>
      </c>
      <c r="E19" s="112"/>
      <c r="F19" s="125"/>
      <c r="G19" s="108"/>
      <c r="H19" s="109"/>
      <c r="I19" s="109"/>
      <c r="J19" s="110"/>
    </row>
    <row r="20" spans="1:10">
      <c r="A20" s="126">
        <f>-A19</f>
        <v>-2.596297332891448</v>
      </c>
      <c r="B20" s="116">
        <f>A20-$A$2*SQRT($B$2/2)</f>
        <v>-4.5457356519977488</v>
      </c>
      <c r="C20" s="126">
        <f>_xlfn.T.DIST(B20,2*$B$2-2,1)</f>
        <v>4.3260598260785535E-6</v>
      </c>
      <c r="E20" s="112"/>
      <c r="F20" s="125"/>
      <c r="G20" s="107"/>
      <c r="H20" s="109"/>
      <c r="I20" s="109"/>
      <c r="J20" s="110"/>
    </row>
    <row r="21" spans="1:10">
      <c r="A21" s="109"/>
      <c r="B21" s="109"/>
      <c r="C21" s="109"/>
      <c r="D21" s="107"/>
      <c r="E21" s="107"/>
      <c r="F21" s="113"/>
      <c r="G21" s="113"/>
      <c r="H21" s="110"/>
      <c r="I21" s="110"/>
      <c r="J21" s="110"/>
    </row>
    <row r="22" spans="1:10">
      <c r="A22"/>
      <c r="B22"/>
      <c r="C22"/>
      <c r="D22"/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0"/>
  <sheetViews>
    <sheetView zoomScale="115" zoomScaleNormal="115" workbookViewId="0">
      <pane ySplit="1" topLeftCell="A2" activePane="bottomLeft" state="frozen"/>
      <selection pane="bottomLeft" activeCell="O6" sqref="O6"/>
    </sheetView>
  </sheetViews>
  <sheetFormatPr defaultColWidth="9.1328125" defaultRowHeight="14.75"/>
  <cols>
    <col min="1" max="1" width="9.1328125" style="1"/>
    <col min="2" max="2" width="9.1328125" style="167"/>
    <col min="3" max="12" width="9.1328125" style="2"/>
    <col min="13" max="13" width="9.1328125" style="55"/>
    <col min="14" max="16384" width="9.1328125" style="20"/>
  </cols>
  <sheetData>
    <row r="1" spans="1:16" ht="15.5" thickBot="1">
      <c r="A1" s="1" t="s">
        <v>2</v>
      </c>
      <c r="B1" s="167" t="s">
        <v>47</v>
      </c>
      <c r="C1" s="1">
        <v>0.05</v>
      </c>
      <c r="D1" s="1">
        <v>0.1</v>
      </c>
      <c r="E1" s="1">
        <v>0.15</v>
      </c>
      <c r="F1" s="1">
        <v>0.2</v>
      </c>
      <c r="G1" s="1">
        <v>0.25</v>
      </c>
      <c r="H1" s="1">
        <v>0.3</v>
      </c>
      <c r="I1" s="1">
        <v>0.35</v>
      </c>
      <c r="J1" s="1">
        <v>0.4</v>
      </c>
      <c r="K1" s="1">
        <v>0.45</v>
      </c>
      <c r="L1" s="1">
        <v>0.5</v>
      </c>
      <c r="M1" s="100" t="s">
        <v>34</v>
      </c>
      <c r="N1" s="99"/>
    </row>
    <row r="2" spans="1:16">
      <c r="A2" s="1">
        <v>1</v>
      </c>
      <c r="B2" s="167">
        <v>0</v>
      </c>
      <c r="C2" s="3">
        <v>0.95</v>
      </c>
      <c r="D2" s="3">
        <v>0.9</v>
      </c>
      <c r="E2" s="3">
        <v>0.85</v>
      </c>
      <c r="F2" s="3">
        <v>0.8</v>
      </c>
      <c r="G2" s="3">
        <v>0.75</v>
      </c>
      <c r="H2" s="3">
        <v>0.7</v>
      </c>
      <c r="I2" s="3">
        <v>0.65</v>
      </c>
      <c r="J2" s="3">
        <v>0.6</v>
      </c>
      <c r="K2" s="3">
        <v>0.55000000000000004</v>
      </c>
      <c r="L2" s="3">
        <v>0.5</v>
      </c>
      <c r="M2" s="56" t="s">
        <v>2</v>
      </c>
      <c r="N2" s="57" t="s">
        <v>22</v>
      </c>
      <c r="O2" s="57" t="s">
        <v>21</v>
      </c>
      <c r="P2" s="58" t="s">
        <v>23</v>
      </c>
    </row>
    <row r="3" spans="1:16" ht="15.5" thickBot="1">
      <c r="B3" s="167">
        <v>1</v>
      </c>
      <c r="C3" s="3">
        <v>0.05</v>
      </c>
      <c r="D3" s="3">
        <v>0.1</v>
      </c>
      <c r="E3" s="3">
        <v>0.15000000000000002</v>
      </c>
      <c r="F3" s="3">
        <v>0.2</v>
      </c>
      <c r="G3" s="3">
        <v>0.25</v>
      </c>
      <c r="H3" s="3">
        <v>0.3</v>
      </c>
      <c r="I3" s="3">
        <v>0.35</v>
      </c>
      <c r="J3" s="3">
        <v>0.4</v>
      </c>
      <c r="K3" s="3">
        <v>0.45</v>
      </c>
      <c r="L3" s="3">
        <v>0.5</v>
      </c>
      <c r="M3" s="156">
        <v>16</v>
      </c>
      <c r="N3" s="157">
        <v>12</v>
      </c>
      <c r="O3" s="157">
        <v>0.5</v>
      </c>
      <c r="P3" s="72">
        <f>(FACT(M3)/(FACT(N3)*FACT(M3-N3)))*O3^N3*(1-O3)^(M3-N3)</f>
        <v>2.777099609375E-2</v>
      </c>
    </row>
    <row r="4" spans="1:16"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>
      <c r="A5" s="1">
        <v>2</v>
      </c>
      <c r="B5" s="167">
        <v>0</v>
      </c>
      <c r="C5" s="3">
        <v>0.90249999999999997</v>
      </c>
      <c r="D5" s="3">
        <v>0.81</v>
      </c>
      <c r="E5" s="3">
        <v>0.72249999999999992</v>
      </c>
      <c r="F5" s="3">
        <v>0.64000000000000012</v>
      </c>
      <c r="G5" s="3">
        <v>0.5625</v>
      </c>
      <c r="H5" s="3">
        <v>0.48999999999999994</v>
      </c>
      <c r="I5" s="3">
        <v>0.42250000000000004</v>
      </c>
      <c r="J5" s="3">
        <v>0.36</v>
      </c>
      <c r="K5" s="3">
        <v>0.30250000000000005</v>
      </c>
      <c r="L5" s="3">
        <v>0.25</v>
      </c>
    </row>
    <row r="6" spans="1:16">
      <c r="B6" s="167">
        <v>1</v>
      </c>
      <c r="C6" s="3">
        <v>9.5000000000000001E-2</v>
      </c>
      <c r="D6" s="3">
        <v>0.18000000000000002</v>
      </c>
      <c r="E6" s="3">
        <v>0.255</v>
      </c>
      <c r="F6" s="3">
        <v>0.32000000000000006</v>
      </c>
      <c r="G6" s="3">
        <v>0.375</v>
      </c>
      <c r="H6" s="3">
        <v>0.42</v>
      </c>
      <c r="I6" s="3">
        <v>0.45499999999999996</v>
      </c>
      <c r="J6" s="3">
        <v>0.48</v>
      </c>
      <c r="K6" s="3">
        <v>0.49500000000000005</v>
      </c>
      <c r="L6" s="3">
        <v>0.5</v>
      </c>
    </row>
    <row r="7" spans="1:16">
      <c r="B7" s="167">
        <v>2</v>
      </c>
      <c r="C7" s="3">
        <v>2.5000000000000005E-3</v>
      </c>
      <c r="D7" s="3">
        <v>1.0000000000000002E-2</v>
      </c>
      <c r="E7" s="3">
        <v>2.2500000000000006E-2</v>
      </c>
      <c r="F7" s="3">
        <v>4.0000000000000008E-2</v>
      </c>
      <c r="G7" s="3">
        <v>6.25E-2</v>
      </c>
      <c r="H7" s="3">
        <v>0.09</v>
      </c>
      <c r="I7" s="3">
        <v>0.12249999999999998</v>
      </c>
      <c r="J7" s="3">
        <v>0.16000000000000003</v>
      </c>
      <c r="K7" s="3">
        <v>0.20250000000000001</v>
      </c>
      <c r="L7" s="3">
        <v>0.25</v>
      </c>
    </row>
    <row r="8" spans="1:16">
      <c r="C8" s="3"/>
      <c r="D8" s="3"/>
      <c r="E8" s="3"/>
      <c r="F8" s="3"/>
      <c r="G8" s="3"/>
      <c r="H8" s="3"/>
      <c r="I8" s="3"/>
      <c r="J8" s="3"/>
      <c r="K8" s="3"/>
      <c r="L8" s="3"/>
    </row>
    <row r="9" spans="1:16">
      <c r="A9" s="1">
        <v>3</v>
      </c>
      <c r="B9" s="167">
        <v>0</v>
      </c>
      <c r="C9" s="3">
        <v>0.85737499999999989</v>
      </c>
      <c r="D9" s="3">
        <v>0.72900000000000009</v>
      </c>
      <c r="E9" s="3">
        <v>0.61412499999999992</v>
      </c>
      <c r="F9" s="3">
        <v>0.51200000000000012</v>
      </c>
      <c r="G9" s="3">
        <v>0.421875</v>
      </c>
      <c r="H9" s="3">
        <v>0.34299999999999992</v>
      </c>
      <c r="I9" s="3">
        <v>0.27462500000000001</v>
      </c>
      <c r="J9" s="3">
        <v>0.21599999999999997</v>
      </c>
      <c r="K9" s="3">
        <v>0.16637500000000005</v>
      </c>
      <c r="L9" s="3">
        <v>0.125</v>
      </c>
    </row>
    <row r="10" spans="1:16">
      <c r="B10" s="167">
        <v>1</v>
      </c>
      <c r="C10" s="3">
        <v>0.13537500000000002</v>
      </c>
      <c r="D10" s="3">
        <v>0.24300000000000005</v>
      </c>
      <c r="E10" s="3">
        <v>0.325125</v>
      </c>
      <c r="F10" s="3">
        <v>0.38400000000000012</v>
      </c>
      <c r="G10" s="3">
        <v>0.421875</v>
      </c>
      <c r="H10" s="3">
        <v>0.44099999999999989</v>
      </c>
      <c r="I10" s="3">
        <v>0.44362499999999999</v>
      </c>
      <c r="J10" s="3">
        <v>0.43200000000000005</v>
      </c>
      <c r="K10" s="3">
        <v>0.4083750000000001</v>
      </c>
      <c r="L10" s="3">
        <v>0.375</v>
      </c>
    </row>
    <row r="11" spans="1:16">
      <c r="B11" s="167">
        <v>2</v>
      </c>
      <c r="C11" s="3">
        <v>7.1250000000000011E-3</v>
      </c>
      <c r="D11" s="3">
        <v>2.7000000000000007E-2</v>
      </c>
      <c r="E11" s="3">
        <v>5.7375000000000016E-2</v>
      </c>
      <c r="F11" s="3">
        <v>9.600000000000003E-2</v>
      </c>
      <c r="G11" s="3">
        <v>0.140625</v>
      </c>
      <c r="H11" s="3">
        <v>0.189</v>
      </c>
      <c r="I11" s="3">
        <v>0.23887499999999998</v>
      </c>
      <c r="J11" s="3">
        <v>0.28800000000000003</v>
      </c>
      <c r="K11" s="3">
        <v>0.33412500000000006</v>
      </c>
      <c r="L11" s="3">
        <v>0.375</v>
      </c>
    </row>
    <row r="12" spans="1:16">
      <c r="B12" s="167">
        <v>3</v>
      </c>
      <c r="C12" s="3">
        <v>1.2500000000000003E-4</v>
      </c>
      <c r="D12" s="3">
        <v>1.0000000000000002E-3</v>
      </c>
      <c r="E12" s="3">
        <v>3.3750000000000013E-3</v>
      </c>
      <c r="F12" s="3">
        <v>8.0000000000000019E-3</v>
      </c>
      <c r="G12" s="3">
        <v>1.5625E-2</v>
      </c>
      <c r="H12" s="3">
        <v>2.6999999999999996E-2</v>
      </c>
      <c r="I12" s="3">
        <v>4.287499999999999E-2</v>
      </c>
      <c r="J12" s="3">
        <v>6.4000000000000015E-2</v>
      </c>
      <c r="K12" s="3">
        <v>9.1125000000000012E-2</v>
      </c>
      <c r="L12" s="3">
        <v>0.125</v>
      </c>
    </row>
    <row r="13" spans="1:16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6">
      <c r="A14" s="1">
        <v>4</v>
      </c>
      <c r="B14" s="167">
        <v>0</v>
      </c>
      <c r="C14" s="3">
        <v>0.81450624999999988</v>
      </c>
      <c r="D14" s="3">
        <v>0.65610000000000013</v>
      </c>
      <c r="E14" s="3">
        <v>0.52200624999999989</v>
      </c>
      <c r="F14" s="3">
        <v>0.40960000000000008</v>
      </c>
      <c r="G14" s="3">
        <v>0.31640625</v>
      </c>
      <c r="H14" s="3">
        <v>0.24009999999999992</v>
      </c>
      <c r="I14" s="3">
        <v>0.17850625000000003</v>
      </c>
      <c r="J14" s="3">
        <v>0.12959999999999999</v>
      </c>
      <c r="K14" s="3">
        <v>9.1506250000000039E-2</v>
      </c>
      <c r="L14" s="3">
        <v>6.25E-2</v>
      </c>
    </row>
    <row r="15" spans="1:16">
      <c r="B15" s="167">
        <v>1</v>
      </c>
      <c r="C15" s="3">
        <v>0.17147499999999999</v>
      </c>
      <c r="D15" s="3">
        <v>0.29160000000000003</v>
      </c>
      <c r="E15" s="3">
        <v>0.368475</v>
      </c>
      <c r="F15" s="3">
        <v>0.40960000000000013</v>
      </c>
      <c r="G15" s="3">
        <v>0.421875</v>
      </c>
      <c r="H15" s="3">
        <v>0.41159999999999991</v>
      </c>
      <c r="I15" s="3">
        <v>0.38447500000000001</v>
      </c>
      <c r="J15" s="3">
        <v>0.34559999999999996</v>
      </c>
      <c r="K15" s="3">
        <v>0.2994750000000001</v>
      </c>
      <c r="L15" s="3">
        <v>0.25</v>
      </c>
    </row>
    <row r="16" spans="1:16">
      <c r="B16" s="167">
        <v>2</v>
      </c>
      <c r="C16" s="3">
        <v>1.3537500000000003E-2</v>
      </c>
      <c r="D16" s="3">
        <v>4.8600000000000011E-2</v>
      </c>
      <c r="E16" s="3">
        <v>9.7537500000000013E-2</v>
      </c>
      <c r="F16" s="3">
        <v>0.15360000000000007</v>
      </c>
      <c r="G16" s="3">
        <v>0.2109375</v>
      </c>
      <c r="H16" s="3">
        <v>0.2646</v>
      </c>
      <c r="I16" s="3">
        <v>0.31053749999999997</v>
      </c>
      <c r="J16" s="3">
        <v>0.34560000000000007</v>
      </c>
      <c r="K16" s="3">
        <v>0.36753750000000007</v>
      </c>
      <c r="L16" s="3">
        <v>0.375</v>
      </c>
    </row>
    <row r="17" spans="1:12">
      <c r="B17" s="167">
        <v>3</v>
      </c>
      <c r="C17" s="3">
        <v>4.7500000000000011E-4</v>
      </c>
      <c r="D17" s="3">
        <v>3.6000000000000008E-3</v>
      </c>
      <c r="E17" s="3">
        <v>1.1475000000000004E-2</v>
      </c>
      <c r="F17" s="3">
        <v>2.5600000000000008E-2</v>
      </c>
      <c r="G17" s="3">
        <v>4.6875E-2</v>
      </c>
      <c r="H17" s="3">
        <v>7.5599999999999987E-2</v>
      </c>
      <c r="I17" s="3">
        <v>0.11147499999999998</v>
      </c>
      <c r="J17" s="3">
        <v>0.15360000000000004</v>
      </c>
      <c r="K17" s="3">
        <v>0.20047500000000004</v>
      </c>
      <c r="L17" s="3">
        <v>0.25</v>
      </c>
    </row>
    <row r="18" spans="1:12">
      <c r="B18" s="167">
        <v>4</v>
      </c>
      <c r="C18" s="3">
        <v>6.2500000000000011E-6</v>
      </c>
      <c r="D18" s="3">
        <v>1.0000000000000002E-4</v>
      </c>
      <c r="E18" s="3">
        <v>5.062500000000003E-4</v>
      </c>
      <c r="F18" s="3">
        <v>1.6000000000000003E-3</v>
      </c>
      <c r="G18" s="3">
        <v>3.90625E-3</v>
      </c>
      <c r="H18" s="3">
        <v>8.0999999999999996E-3</v>
      </c>
      <c r="I18" s="3">
        <v>1.5006249999999995E-2</v>
      </c>
      <c r="J18" s="3">
        <v>2.5600000000000005E-2</v>
      </c>
      <c r="K18" s="3">
        <v>4.1006250000000008E-2</v>
      </c>
      <c r="L18" s="3">
        <v>6.25E-2</v>
      </c>
    </row>
    <row r="19" spans="1:12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1">
        <v>5</v>
      </c>
      <c r="B20" s="167">
        <v>0</v>
      </c>
      <c r="C20" s="3">
        <v>0.77378093749999977</v>
      </c>
      <c r="D20" s="3">
        <v>0.59049000000000007</v>
      </c>
      <c r="E20" s="3">
        <v>0.44370531249999995</v>
      </c>
      <c r="F20" s="3">
        <v>0.32768000000000008</v>
      </c>
      <c r="G20" s="3">
        <v>0.2373046875</v>
      </c>
      <c r="H20" s="3">
        <v>0.16806999999999994</v>
      </c>
      <c r="I20" s="3">
        <v>0.11602906250000002</v>
      </c>
      <c r="J20" s="3">
        <v>7.7759999999999982E-2</v>
      </c>
      <c r="K20" s="3">
        <v>5.0328437500000017E-2</v>
      </c>
      <c r="L20" s="3">
        <v>3.125E-2</v>
      </c>
    </row>
    <row r="21" spans="1:12">
      <c r="B21" s="167">
        <v>1</v>
      </c>
      <c r="C21" s="3">
        <v>0.20362656249999997</v>
      </c>
      <c r="D21" s="3">
        <v>0.32805000000000006</v>
      </c>
      <c r="E21" s="3">
        <v>0.3915046875</v>
      </c>
      <c r="F21" s="3">
        <v>0.40960000000000008</v>
      </c>
      <c r="G21" s="3">
        <v>0.3955078125</v>
      </c>
      <c r="H21" s="3">
        <v>0.36014999999999986</v>
      </c>
      <c r="I21" s="3">
        <v>0.31238593750000004</v>
      </c>
      <c r="J21" s="3">
        <v>0.25919999999999999</v>
      </c>
      <c r="K21" s="3">
        <v>0.20588906250000008</v>
      </c>
      <c r="L21" s="3">
        <v>0.15625</v>
      </c>
    </row>
    <row r="22" spans="1:12">
      <c r="B22" s="167">
        <v>2</v>
      </c>
      <c r="C22" s="3">
        <v>2.1434375000000002E-2</v>
      </c>
      <c r="D22" s="3">
        <v>7.290000000000002E-2</v>
      </c>
      <c r="E22" s="3">
        <v>0.13817812500000001</v>
      </c>
      <c r="F22" s="3">
        <v>0.20480000000000009</v>
      </c>
      <c r="G22" s="3">
        <v>0.263671875</v>
      </c>
      <c r="H22" s="3">
        <v>0.30869999999999992</v>
      </c>
      <c r="I22" s="3">
        <v>0.336415625</v>
      </c>
      <c r="J22" s="3">
        <v>0.34560000000000002</v>
      </c>
      <c r="K22" s="3">
        <v>0.33690937500000018</v>
      </c>
      <c r="L22" s="3">
        <v>0.3125</v>
      </c>
    </row>
    <row r="23" spans="1:12">
      <c r="B23" s="167">
        <v>3</v>
      </c>
      <c r="C23" s="3">
        <v>1.1281250000000002E-3</v>
      </c>
      <c r="D23" s="3">
        <v>8.1000000000000013E-3</v>
      </c>
      <c r="E23" s="3">
        <v>2.438437500000001E-2</v>
      </c>
      <c r="F23" s="3">
        <v>5.1200000000000023E-2</v>
      </c>
      <c r="G23" s="3">
        <v>8.7890625E-2</v>
      </c>
      <c r="H23" s="3">
        <v>0.13229999999999997</v>
      </c>
      <c r="I23" s="3">
        <v>0.18114687499999998</v>
      </c>
      <c r="J23" s="3">
        <v>0.23040000000000005</v>
      </c>
      <c r="K23" s="3">
        <v>0.27565312500000005</v>
      </c>
      <c r="L23" s="3">
        <v>0.3125</v>
      </c>
    </row>
    <row r="24" spans="1:12">
      <c r="B24" s="167">
        <v>4</v>
      </c>
      <c r="C24" s="3">
        <v>2.9687500000000007E-5</v>
      </c>
      <c r="D24" s="3">
        <v>4.500000000000001E-4</v>
      </c>
      <c r="E24" s="3">
        <v>2.1515625000000011E-3</v>
      </c>
      <c r="F24" s="3">
        <v>6.400000000000002E-3</v>
      </c>
      <c r="G24" s="3">
        <v>1.46484375E-2</v>
      </c>
      <c r="H24" s="3">
        <v>2.8349999999999993E-2</v>
      </c>
      <c r="I24" s="3">
        <v>4.8770312499999989E-2</v>
      </c>
      <c r="J24" s="3">
        <v>7.6800000000000021E-2</v>
      </c>
      <c r="K24" s="3">
        <v>0.11276718750000003</v>
      </c>
      <c r="L24" s="3">
        <v>0.15625</v>
      </c>
    </row>
    <row r="25" spans="1:12">
      <c r="B25" s="167">
        <v>5</v>
      </c>
      <c r="C25" s="3">
        <v>3.1250000000000008E-7</v>
      </c>
      <c r="D25" s="3">
        <v>1.0000000000000003E-5</v>
      </c>
      <c r="E25" s="3">
        <v>7.593750000000005E-5</v>
      </c>
      <c r="F25" s="3">
        <v>3.2000000000000008E-4</v>
      </c>
      <c r="G25" s="3">
        <v>9.765625E-4</v>
      </c>
      <c r="H25" s="3">
        <v>2.4299999999999994E-3</v>
      </c>
      <c r="I25" s="3">
        <v>5.2521874999999982E-3</v>
      </c>
      <c r="J25" s="3">
        <v>1.0240000000000003E-2</v>
      </c>
      <c r="K25" s="3">
        <v>1.8452812500000002E-2</v>
      </c>
      <c r="L25" s="3">
        <v>3.125E-2</v>
      </c>
    </row>
    <row r="26" spans="1:12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1">
        <v>6</v>
      </c>
      <c r="B27" s="167">
        <v>0</v>
      </c>
      <c r="C27" s="3">
        <v>0.7350918906249998</v>
      </c>
      <c r="D27" s="3">
        <v>0.53144100000000005</v>
      </c>
      <c r="E27" s="3">
        <v>0.37714951562499993</v>
      </c>
      <c r="F27" s="3">
        <v>0.2621440000000001</v>
      </c>
      <c r="G27" s="3">
        <v>0.177978515625</v>
      </c>
      <c r="H27" s="3">
        <v>0.11764899999999995</v>
      </c>
      <c r="I27" s="3">
        <v>7.5418890625000012E-2</v>
      </c>
      <c r="J27" s="3">
        <v>4.6655999999999989E-2</v>
      </c>
      <c r="K27" s="3">
        <v>2.7680640625000013E-2</v>
      </c>
      <c r="L27" s="3">
        <v>1.5625E-2</v>
      </c>
    </row>
    <row r="28" spans="1:12">
      <c r="B28" s="167">
        <v>1</v>
      </c>
      <c r="C28" s="3">
        <v>0.23213428124999996</v>
      </c>
      <c r="D28" s="3">
        <v>0.35429400000000011</v>
      </c>
      <c r="E28" s="3">
        <v>0.39933478124999999</v>
      </c>
      <c r="F28" s="3">
        <v>0.39321600000000018</v>
      </c>
      <c r="G28" s="3">
        <v>0.35595703125</v>
      </c>
      <c r="H28" s="3">
        <v>0.30252599999999985</v>
      </c>
      <c r="I28" s="3">
        <v>0.24366103124999999</v>
      </c>
      <c r="J28" s="3">
        <v>0.18662399999999998</v>
      </c>
      <c r="K28" s="3">
        <v>0.13588678125000006</v>
      </c>
      <c r="L28" s="3">
        <v>9.375E-2</v>
      </c>
    </row>
    <row r="29" spans="1:12">
      <c r="B29" s="167">
        <v>2</v>
      </c>
      <c r="C29" s="3">
        <v>3.0543984375E-2</v>
      </c>
      <c r="D29" s="3">
        <v>9.841500000000003E-2</v>
      </c>
      <c r="E29" s="3">
        <v>0.176177109375</v>
      </c>
      <c r="F29" s="3">
        <v>0.24576000000000009</v>
      </c>
      <c r="G29" s="3">
        <v>0.296630859375</v>
      </c>
      <c r="H29" s="3">
        <v>0.32413499999999984</v>
      </c>
      <c r="I29" s="3">
        <v>0.32800523437500001</v>
      </c>
      <c r="J29" s="3">
        <v>0.31104000000000004</v>
      </c>
      <c r="K29" s="3">
        <v>0.2779502343750001</v>
      </c>
      <c r="L29" s="3">
        <v>0.234375</v>
      </c>
    </row>
    <row r="30" spans="1:12">
      <c r="B30" s="167">
        <v>3</v>
      </c>
      <c r="C30" s="3">
        <v>2.1434374999999999E-3</v>
      </c>
      <c r="D30" s="3">
        <v>1.4580000000000004E-2</v>
      </c>
      <c r="E30" s="3">
        <v>4.1453437500000016E-2</v>
      </c>
      <c r="F30" s="3">
        <v>8.1920000000000034E-2</v>
      </c>
      <c r="G30" s="3">
        <v>0.1318359375</v>
      </c>
      <c r="H30" s="3">
        <v>0.18521999999999994</v>
      </c>
      <c r="I30" s="3">
        <v>0.23549093749999997</v>
      </c>
      <c r="J30" s="3">
        <v>0.27648</v>
      </c>
      <c r="K30" s="3">
        <v>0.3032184375000001</v>
      </c>
      <c r="L30" s="3">
        <v>0.3125</v>
      </c>
    </row>
    <row r="31" spans="1:12">
      <c r="B31" s="167">
        <v>4</v>
      </c>
      <c r="C31" s="3">
        <v>8.4609375000000008E-5</v>
      </c>
      <c r="D31" s="3">
        <v>1.2150000000000004E-3</v>
      </c>
      <c r="E31" s="3">
        <v>5.4864843750000022E-3</v>
      </c>
      <c r="F31" s="3">
        <v>1.5360000000000006E-2</v>
      </c>
      <c r="G31" s="3">
        <v>3.2958984375E-2</v>
      </c>
      <c r="H31" s="3">
        <v>5.9534999999999991E-2</v>
      </c>
      <c r="I31" s="3">
        <v>9.510210937499998E-2</v>
      </c>
      <c r="J31" s="3">
        <v>0.13824000000000003</v>
      </c>
      <c r="K31" s="3">
        <v>0.18606585937500006</v>
      </c>
      <c r="L31" s="3">
        <v>0.234375</v>
      </c>
    </row>
    <row r="32" spans="1:12">
      <c r="B32" s="167">
        <v>5</v>
      </c>
      <c r="C32" s="3">
        <v>1.7812500000000003E-6</v>
      </c>
      <c r="D32" s="3">
        <v>5.4000000000000012E-5</v>
      </c>
      <c r="E32" s="3">
        <v>3.8728125000000026E-4</v>
      </c>
      <c r="F32" s="3">
        <v>1.5360000000000005E-3</v>
      </c>
      <c r="G32" s="3">
        <v>4.39453125E-3</v>
      </c>
      <c r="H32" s="3">
        <v>1.0205999999999996E-2</v>
      </c>
      <c r="I32" s="3">
        <v>2.0483531249999992E-2</v>
      </c>
      <c r="J32" s="3">
        <v>3.6864000000000008E-2</v>
      </c>
      <c r="K32" s="3">
        <v>6.0894281250000015E-2</v>
      </c>
      <c r="L32" s="3">
        <v>9.375E-2</v>
      </c>
    </row>
    <row r="33" spans="1:12">
      <c r="B33" s="167">
        <v>6</v>
      </c>
      <c r="C33" s="3">
        <v>1.5625000000000006E-8</v>
      </c>
      <c r="D33" s="3">
        <v>1.0000000000000004E-6</v>
      </c>
      <c r="E33" s="3">
        <v>1.1390625000000011E-5</v>
      </c>
      <c r="F33" s="3">
        <v>6.4000000000000024E-5</v>
      </c>
      <c r="G33" s="3">
        <v>2.44140625E-4</v>
      </c>
      <c r="H33" s="3">
        <v>7.2899999999999983E-4</v>
      </c>
      <c r="I33" s="3">
        <v>1.8382656249999992E-3</v>
      </c>
      <c r="J33" s="3">
        <v>4.0960000000000015E-3</v>
      </c>
      <c r="K33" s="3">
        <v>8.3037656250000008E-3</v>
      </c>
      <c r="L33" s="3">
        <v>1.5625E-2</v>
      </c>
    </row>
    <row r="34" spans="1:12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1">
        <v>7</v>
      </c>
      <c r="B35" s="167">
        <v>0</v>
      </c>
      <c r="C35" s="3">
        <v>0.69833729609374973</v>
      </c>
      <c r="D35" s="3">
        <v>0.47829690000000008</v>
      </c>
      <c r="E35" s="3">
        <v>0.32057708828124992</v>
      </c>
      <c r="F35" s="3">
        <v>0.20971520000000007</v>
      </c>
      <c r="G35" s="3">
        <v>0.13348388671875</v>
      </c>
      <c r="H35" s="3">
        <v>8.2354299999999964E-2</v>
      </c>
      <c r="I35" s="3">
        <v>4.9022278906250008E-2</v>
      </c>
      <c r="J35" s="3">
        <v>2.7993599999999993E-2</v>
      </c>
      <c r="K35" s="3">
        <v>1.5224352343750009E-2</v>
      </c>
      <c r="L35" s="3">
        <v>7.8125E-3</v>
      </c>
    </row>
    <row r="36" spans="1:12">
      <c r="B36" s="167">
        <v>1</v>
      </c>
      <c r="C36" s="3">
        <v>0.25728216171874996</v>
      </c>
      <c r="D36" s="3">
        <v>0.37200870000000008</v>
      </c>
      <c r="E36" s="3">
        <v>0.39600699140625001</v>
      </c>
      <c r="F36" s="3">
        <v>0.36700160000000015</v>
      </c>
      <c r="G36" s="3">
        <v>0.31146240234375</v>
      </c>
      <c r="H36" s="3">
        <v>0.24706289999999989</v>
      </c>
      <c r="I36" s="3">
        <v>0.18477628203125002</v>
      </c>
      <c r="J36" s="3">
        <v>0.13063679999999997</v>
      </c>
      <c r="K36" s="3">
        <v>8.7194017968750037E-2</v>
      </c>
      <c r="L36" s="3">
        <v>5.46875E-2</v>
      </c>
    </row>
    <row r="37" spans="1:12">
      <c r="B37" s="167">
        <v>2</v>
      </c>
      <c r="C37" s="3">
        <v>4.0623499218749998E-2</v>
      </c>
      <c r="D37" s="3">
        <v>0.12400290000000004</v>
      </c>
      <c r="E37" s="3">
        <v>0.20965076015625003</v>
      </c>
      <c r="F37" s="3">
        <v>0.27525120000000014</v>
      </c>
      <c r="G37" s="3">
        <v>0.31146240234375</v>
      </c>
      <c r="H37" s="3">
        <v>0.31765229999999989</v>
      </c>
      <c r="I37" s="3">
        <v>0.29848476328125001</v>
      </c>
      <c r="J37" s="3">
        <v>0.26127359999999999</v>
      </c>
      <c r="K37" s="3">
        <v>0.21402168046875009</v>
      </c>
      <c r="L37" s="3">
        <v>0.1640625</v>
      </c>
    </row>
    <row r="38" spans="1:12">
      <c r="B38" s="167">
        <v>3</v>
      </c>
      <c r="C38" s="3">
        <v>3.5634648437500006E-3</v>
      </c>
      <c r="D38" s="3">
        <v>2.2963500000000012E-2</v>
      </c>
      <c r="E38" s="3">
        <v>6.166198828125001E-2</v>
      </c>
      <c r="F38" s="3">
        <v>0.11468800000000005</v>
      </c>
      <c r="G38" s="3">
        <v>0.17303466796875</v>
      </c>
      <c r="H38" s="3">
        <v>0.22689449999999989</v>
      </c>
      <c r="I38" s="3">
        <v>0.26787094140625001</v>
      </c>
      <c r="J38" s="3">
        <v>0.29030400000000006</v>
      </c>
      <c r="K38" s="3">
        <v>0.29184774609375019</v>
      </c>
      <c r="L38" s="3">
        <v>0.2734375</v>
      </c>
    </row>
    <row r="39" spans="1:12">
      <c r="B39" s="167">
        <v>4</v>
      </c>
      <c r="C39" s="3">
        <v>1.8755078125E-4</v>
      </c>
      <c r="D39" s="3">
        <v>2.5515000000000008E-3</v>
      </c>
      <c r="E39" s="3">
        <v>1.0881527343750004E-2</v>
      </c>
      <c r="F39" s="3">
        <v>2.867200000000001E-2</v>
      </c>
      <c r="G39" s="3">
        <v>5.767822265625E-2</v>
      </c>
      <c r="H39" s="3">
        <v>9.7240499999999966E-2</v>
      </c>
      <c r="I39" s="3">
        <v>0.14423819921874997</v>
      </c>
      <c r="J39" s="3">
        <v>0.19353600000000001</v>
      </c>
      <c r="K39" s="3">
        <v>0.2387845195312501</v>
      </c>
      <c r="L39" s="3">
        <v>0.2734375</v>
      </c>
    </row>
    <row r="40" spans="1:12">
      <c r="B40" s="167">
        <v>5</v>
      </c>
      <c r="C40" s="3">
        <v>5.9226562500000012E-6</v>
      </c>
      <c r="D40" s="3">
        <v>1.7010000000000007E-4</v>
      </c>
      <c r="E40" s="3">
        <v>1.1521617187500006E-3</v>
      </c>
      <c r="F40" s="3">
        <v>4.3008000000000022E-3</v>
      </c>
      <c r="G40" s="3">
        <v>1.153564453125E-2</v>
      </c>
      <c r="H40" s="3">
        <v>2.5004699999999991E-2</v>
      </c>
      <c r="I40" s="3">
        <v>4.6600033593749993E-2</v>
      </c>
      <c r="J40" s="3">
        <v>7.7414400000000022E-2</v>
      </c>
      <c r="K40" s="3">
        <v>0.11722149140625003</v>
      </c>
      <c r="L40" s="3">
        <v>0.1640625</v>
      </c>
    </row>
    <row r="41" spans="1:12">
      <c r="B41" s="167">
        <v>6</v>
      </c>
      <c r="C41" s="3">
        <v>1.0390625000000004E-7</v>
      </c>
      <c r="D41" s="3">
        <v>6.3000000000000024E-6</v>
      </c>
      <c r="E41" s="3">
        <v>6.7774218750000066E-5</v>
      </c>
      <c r="F41" s="3">
        <v>3.5840000000000015E-4</v>
      </c>
      <c r="G41" s="3">
        <v>1.28173828125E-3</v>
      </c>
      <c r="H41" s="3">
        <v>3.5720999999999991E-3</v>
      </c>
      <c r="I41" s="3">
        <v>8.3641085937499974E-3</v>
      </c>
      <c r="J41" s="3">
        <v>1.7203200000000005E-2</v>
      </c>
      <c r="K41" s="3">
        <v>3.1969497656250005E-2</v>
      </c>
      <c r="L41" s="3">
        <v>5.46875E-2</v>
      </c>
    </row>
    <row r="42" spans="1:12">
      <c r="B42" s="167">
        <v>7</v>
      </c>
      <c r="C42" s="3">
        <v>7.8125000000000027E-10</v>
      </c>
      <c r="D42" s="3">
        <v>1.0000000000000004E-7</v>
      </c>
      <c r="E42" s="3">
        <v>1.7085937500000017E-6</v>
      </c>
      <c r="F42" s="3">
        <v>1.2800000000000005E-5</v>
      </c>
      <c r="G42" s="3">
        <v>6.103515625E-5</v>
      </c>
      <c r="H42" s="3">
        <v>2.1869999999999995E-4</v>
      </c>
      <c r="I42" s="3">
        <v>6.4339296874999972E-4</v>
      </c>
      <c r="J42" s="3">
        <v>1.6384000000000006E-3</v>
      </c>
      <c r="K42" s="3">
        <v>3.7366945312500006E-3</v>
      </c>
      <c r="L42" s="3">
        <v>7.8125E-3</v>
      </c>
    </row>
    <row r="43" spans="1:12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1">
        <v>8</v>
      </c>
      <c r="B44" s="167">
        <v>0</v>
      </c>
      <c r="C44" s="3">
        <v>0.66342043128906225</v>
      </c>
      <c r="D44" s="3">
        <v>0.4304672100000001</v>
      </c>
      <c r="E44" s="3">
        <v>0.27249052503906246</v>
      </c>
      <c r="F44" s="3">
        <v>0.16777216000000006</v>
      </c>
      <c r="G44" s="3">
        <v>0.1001129150390625</v>
      </c>
      <c r="H44" s="3">
        <v>5.7648009999999972E-2</v>
      </c>
      <c r="I44" s="3">
        <v>3.186448128906251E-2</v>
      </c>
      <c r="J44" s="3">
        <v>1.6796159999999994E-2</v>
      </c>
      <c r="K44" s="3">
        <v>8.3733937890625061E-3</v>
      </c>
      <c r="L44" s="3">
        <v>3.90625E-3</v>
      </c>
    </row>
    <row r="45" spans="1:12">
      <c r="B45" s="167">
        <v>1</v>
      </c>
      <c r="C45" s="3">
        <v>0.27933491843749991</v>
      </c>
      <c r="D45" s="3">
        <v>0.38263752000000006</v>
      </c>
      <c r="E45" s="3">
        <v>0.38469250593749998</v>
      </c>
      <c r="F45" s="3">
        <v>0.33554432000000012</v>
      </c>
      <c r="G45" s="3">
        <v>0.2669677734375</v>
      </c>
      <c r="H45" s="3">
        <v>0.19765031999999991</v>
      </c>
      <c r="I45" s="3">
        <v>0.13726238093750001</v>
      </c>
      <c r="J45" s="3">
        <v>8.9579519999999982E-2</v>
      </c>
      <c r="K45" s="3">
        <v>5.4807668437500033E-2</v>
      </c>
      <c r="L45" s="3">
        <v>3.125E-2</v>
      </c>
    </row>
    <row r="46" spans="1:12">
      <c r="B46" s="167">
        <v>2</v>
      </c>
      <c r="C46" s="3">
        <v>5.145643234374999E-2</v>
      </c>
      <c r="D46" s="3">
        <v>0.14880348000000002</v>
      </c>
      <c r="E46" s="3">
        <v>0.23760419484375001</v>
      </c>
      <c r="F46" s="3">
        <v>0.29360128000000013</v>
      </c>
      <c r="G46" s="3">
        <v>0.31146240234375</v>
      </c>
      <c r="H46" s="3">
        <v>0.29647547999999985</v>
      </c>
      <c r="I46" s="3">
        <v>0.25868679484375001</v>
      </c>
      <c r="J46" s="3">
        <v>0.20901887999999996</v>
      </c>
      <c r="K46" s="3">
        <v>0.15694923234375008</v>
      </c>
      <c r="L46" s="3">
        <v>0.109375</v>
      </c>
    </row>
    <row r="47" spans="1:12">
      <c r="B47" s="167">
        <v>3</v>
      </c>
      <c r="C47" s="3">
        <v>5.4164665624999997E-3</v>
      </c>
      <c r="D47" s="3">
        <v>3.306744000000001E-2</v>
      </c>
      <c r="E47" s="3">
        <v>8.3860304062500016E-2</v>
      </c>
      <c r="F47" s="3">
        <v>0.14680064000000007</v>
      </c>
      <c r="G47" s="3">
        <v>0.2076416015625</v>
      </c>
      <c r="H47" s="3">
        <v>0.25412183999999988</v>
      </c>
      <c r="I47" s="3">
        <v>0.27858577906249998</v>
      </c>
      <c r="J47" s="3">
        <v>0.27869184000000002</v>
      </c>
      <c r="K47" s="3">
        <v>0.25682601656250015</v>
      </c>
      <c r="L47" s="3">
        <v>0.21875</v>
      </c>
    </row>
    <row r="48" spans="1:12">
      <c r="B48" s="167">
        <v>4</v>
      </c>
      <c r="C48" s="3">
        <v>3.5634648437500002E-4</v>
      </c>
      <c r="D48" s="3">
        <v>4.5927000000000016E-3</v>
      </c>
      <c r="E48" s="3">
        <v>1.8498596484375004E-2</v>
      </c>
      <c r="F48" s="3">
        <v>4.5875200000000012E-2</v>
      </c>
      <c r="G48" s="3">
        <v>8.6517333984375E-2</v>
      </c>
      <c r="H48" s="3">
        <v>0.13613669999999994</v>
      </c>
      <c r="I48" s="3">
        <v>0.18750965898437497</v>
      </c>
      <c r="J48" s="3">
        <v>0.23224320000000001</v>
      </c>
      <c r="K48" s="3">
        <v>0.26266297148437517</v>
      </c>
      <c r="L48" s="3">
        <v>0.2734375</v>
      </c>
    </row>
    <row r="49" spans="1:12">
      <c r="B49" s="167">
        <v>5</v>
      </c>
      <c r="C49" s="3">
        <v>1.5004062500000003E-5</v>
      </c>
      <c r="D49" s="3">
        <v>4.082400000000002E-4</v>
      </c>
      <c r="E49" s="3">
        <v>2.6115665625000015E-3</v>
      </c>
      <c r="F49" s="3">
        <v>9.1750400000000041E-3</v>
      </c>
      <c r="G49" s="3">
        <v>2.30712890625E-2</v>
      </c>
      <c r="H49" s="3">
        <v>4.6675439999999985E-2</v>
      </c>
      <c r="I49" s="3">
        <v>8.0773391562499977E-2</v>
      </c>
      <c r="J49" s="3">
        <v>0.12386304000000002</v>
      </c>
      <c r="K49" s="3">
        <v>0.17192485406250008</v>
      </c>
      <c r="L49" s="3">
        <v>0.21875</v>
      </c>
    </row>
    <row r="50" spans="1:12">
      <c r="B50" s="167">
        <v>6</v>
      </c>
      <c r="C50" s="3">
        <v>3.9484375000000011E-7</v>
      </c>
      <c r="D50" s="3">
        <v>2.268000000000001E-5</v>
      </c>
      <c r="E50" s="3">
        <v>2.304323437500002E-4</v>
      </c>
      <c r="F50" s="3">
        <v>1.1468800000000007E-3</v>
      </c>
      <c r="G50" s="3">
        <v>3.84521484375E-3</v>
      </c>
      <c r="H50" s="3">
        <v>1.0001879999999996E-2</v>
      </c>
      <c r="I50" s="3">
        <v>2.1746682343749994E-2</v>
      </c>
      <c r="J50" s="3">
        <v>4.1287680000000014E-2</v>
      </c>
      <c r="K50" s="3">
        <v>7.0332894843750021E-2</v>
      </c>
      <c r="L50" s="3">
        <v>0.109375</v>
      </c>
    </row>
    <row r="51" spans="1:12">
      <c r="B51" s="167">
        <v>7</v>
      </c>
      <c r="C51" s="3">
        <v>5.9375000000000019E-9</v>
      </c>
      <c r="D51" s="3">
        <v>7.2000000000000031E-7</v>
      </c>
      <c r="E51" s="3">
        <v>1.1618437500000012E-5</v>
      </c>
      <c r="F51" s="3">
        <v>8.1920000000000029E-5</v>
      </c>
      <c r="G51" s="3">
        <v>3.662109375E-4</v>
      </c>
      <c r="H51" s="3">
        <v>1.2247199999999997E-3</v>
      </c>
      <c r="I51" s="3">
        <v>3.3456434374999986E-3</v>
      </c>
      <c r="J51" s="3">
        <v>7.8643200000000028E-3</v>
      </c>
      <c r="K51" s="3">
        <v>1.6441455937500005E-2</v>
      </c>
      <c r="L51" s="3">
        <v>3.125E-2</v>
      </c>
    </row>
    <row r="52" spans="1:12">
      <c r="B52" s="167">
        <v>8</v>
      </c>
      <c r="C52" s="3">
        <v>3.9062500000000014E-11</v>
      </c>
      <c r="D52" s="3">
        <v>1.0000000000000004E-8</v>
      </c>
      <c r="E52" s="3">
        <v>2.5628906250000028E-7</v>
      </c>
      <c r="F52" s="3">
        <v>2.5600000000000009E-6</v>
      </c>
      <c r="G52" s="3">
        <v>1.52587890625E-5</v>
      </c>
      <c r="H52" s="3">
        <v>6.5609999999999977E-5</v>
      </c>
      <c r="I52" s="3">
        <v>2.2518753906249989E-4</v>
      </c>
      <c r="J52" s="3">
        <v>6.5536000000000023E-4</v>
      </c>
      <c r="K52" s="3">
        <v>1.6815125390625004E-3</v>
      </c>
      <c r="L52" s="3">
        <v>3.90625E-3</v>
      </c>
    </row>
    <row r="53" spans="1:12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1">
        <v>9</v>
      </c>
      <c r="B54" s="167">
        <v>0</v>
      </c>
      <c r="C54" s="3">
        <v>0.63024940972460908</v>
      </c>
      <c r="D54" s="3">
        <v>0.38742048900000009</v>
      </c>
      <c r="E54" s="3">
        <v>0.23161694628320306</v>
      </c>
      <c r="F54" s="3">
        <v>0.13421772800000006</v>
      </c>
      <c r="G54" s="3">
        <v>7.5084686279296875E-2</v>
      </c>
      <c r="H54" s="3">
        <v>4.0353606999999979E-2</v>
      </c>
      <c r="I54" s="3">
        <v>2.0711912837890631E-2</v>
      </c>
      <c r="J54" s="3">
        <v>1.0077695999999997E-2</v>
      </c>
      <c r="K54" s="3">
        <v>4.6053665839843787E-3</v>
      </c>
      <c r="L54" s="3">
        <v>1.953125E-3</v>
      </c>
    </row>
    <row r="55" spans="1:12">
      <c r="B55" s="167">
        <v>1</v>
      </c>
      <c r="C55" s="3">
        <v>0.29853919408007801</v>
      </c>
      <c r="D55" s="3">
        <v>0.38742048900000009</v>
      </c>
      <c r="E55" s="3">
        <v>0.36786220880273435</v>
      </c>
      <c r="F55" s="3">
        <v>0.3019898880000001</v>
      </c>
      <c r="G55" s="3">
        <v>0.22525405883789063</v>
      </c>
      <c r="H55" s="3">
        <v>0.1556496269999999</v>
      </c>
      <c r="I55" s="3">
        <v>0.1003731160605469</v>
      </c>
      <c r="J55" s="3">
        <v>6.0466175999999983E-2</v>
      </c>
      <c r="K55" s="3">
        <v>3.3912244845703148E-2</v>
      </c>
      <c r="L55" s="3">
        <v>1.7578125E-2</v>
      </c>
    </row>
    <row r="56" spans="1:12">
      <c r="B56" s="167">
        <v>2</v>
      </c>
      <c r="C56" s="3">
        <v>6.2850356648437494E-2</v>
      </c>
      <c r="D56" s="3">
        <v>0.17218688400000007</v>
      </c>
      <c r="E56" s="3">
        <v>0.25966744150781251</v>
      </c>
      <c r="F56" s="3">
        <v>0.30198988800000021</v>
      </c>
      <c r="G56" s="3">
        <v>0.3003387451171875</v>
      </c>
      <c r="H56" s="3">
        <v>0.26682793199999988</v>
      </c>
      <c r="I56" s="3">
        <v>0.2161882499765625</v>
      </c>
      <c r="J56" s="3">
        <v>0.16124313600000001</v>
      </c>
      <c r="K56" s="3">
        <v>0.11098552858593758</v>
      </c>
      <c r="L56" s="3">
        <v>7.03125E-2</v>
      </c>
    </row>
    <row r="57" spans="1:12">
      <c r="B57" s="167">
        <v>3</v>
      </c>
      <c r="C57" s="3">
        <v>7.7184648515624997E-3</v>
      </c>
      <c r="D57" s="3">
        <v>4.4641044000000012E-2</v>
      </c>
      <c r="E57" s="3">
        <v>0.10692188767968751</v>
      </c>
      <c r="F57" s="3">
        <v>0.17616076800000011</v>
      </c>
      <c r="G57" s="3">
        <v>0.2335968017578125</v>
      </c>
      <c r="H57" s="3">
        <v>0.26682793199999988</v>
      </c>
      <c r="I57" s="3">
        <v>0.27162113458593751</v>
      </c>
      <c r="J57" s="3">
        <v>0.25082265599999998</v>
      </c>
      <c r="K57" s="3">
        <v>0.2118814636640626</v>
      </c>
      <c r="L57" s="3">
        <v>0.1640625</v>
      </c>
    </row>
    <row r="58" spans="1:12">
      <c r="B58" s="167">
        <v>4</v>
      </c>
      <c r="C58" s="3">
        <v>6.0935248828124992E-4</v>
      </c>
      <c r="D58" s="3">
        <v>7.4401740000000017E-3</v>
      </c>
      <c r="E58" s="3">
        <v>2.8302852621093763E-2</v>
      </c>
      <c r="F58" s="3">
        <v>6.6060288000000023E-2</v>
      </c>
      <c r="G58" s="3">
        <v>0.11679840087890625</v>
      </c>
      <c r="H58" s="3">
        <v>0.17153224199999995</v>
      </c>
      <c r="I58" s="3">
        <v>0.21938630101171872</v>
      </c>
      <c r="J58" s="3">
        <v>0.25082265599999998</v>
      </c>
      <c r="K58" s="3">
        <v>0.26003634176953139</v>
      </c>
      <c r="L58" s="3">
        <v>0.24609375</v>
      </c>
    </row>
    <row r="59" spans="1:12">
      <c r="B59" s="167">
        <v>5</v>
      </c>
      <c r="C59" s="3">
        <v>3.2071183593750003E-5</v>
      </c>
      <c r="D59" s="3">
        <v>8.266860000000003E-4</v>
      </c>
      <c r="E59" s="3">
        <v>4.9946210507812528E-3</v>
      </c>
      <c r="F59" s="3">
        <v>1.6515072000000006E-2</v>
      </c>
      <c r="G59" s="3">
        <v>3.893280029296875E-2</v>
      </c>
      <c r="H59" s="3">
        <v>7.3513817999999967E-2</v>
      </c>
      <c r="I59" s="3">
        <v>0.11813108516015623</v>
      </c>
      <c r="J59" s="3">
        <v>0.16721510400000003</v>
      </c>
      <c r="K59" s="3">
        <v>0.21275700690234386</v>
      </c>
      <c r="L59" s="3">
        <v>0.24609375</v>
      </c>
    </row>
    <row r="60" spans="1:12">
      <c r="B60" s="167">
        <v>6</v>
      </c>
      <c r="C60" s="3">
        <v>1.1253046875000004E-6</v>
      </c>
      <c r="D60" s="3">
        <v>6.1236000000000035E-5</v>
      </c>
      <c r="E60" s="3">
        <v>5.8760247656250051E-4</v>
      </c>
      <c r="F60" s="3">
        <v>2.7525120000000017E-3</v>
      </c>
      <c r="G60" s="3">
        <v>8.6517333984375E-3</v>
      </c>
      <c r="H60" s="3">
        <v>2.1003947999999991E-2</v>
      </c>
      <c r="I60" s="3">
        <v>4.2406030570312482E-2</v>
      </c>
      <c r="J60" s="3">
        <v>7.4317824000000018E-2</v>
      </c>
      <c r="K60" s="3">
        <v>0.11604927649218756</v>
      </c>
      <c r="L60" s="3">
        <v>0.1640625</v>
      </c>
    </row>
    <row r="61" spans="1:12">
      <c r="B61" s="167">
        <v>7</v>
      </c>
      <c r="C61" s="3">
        <v>2.5382812500000008E-8</v>
      </c>
      <c r="D61" s="3">
        <v>2.916000000000001E-6</v>
      </c>
      <c r="E61" s="3">
        <v>4.4440523437500038E-5</v>
      </c>
      <c r="F61" s="3">
        <v>2.9491200000000015E-4</v>
      </c>
      <c r="G61" s="3">
        <v>1.2359619140625E-3</v>
      </c>
      <c r="H61" s="3">
        <v>3.8578679999999987E-3</v>
      </c>
      <c r="I61" s="3">
        <v>9.7860070546874969E-3</v>
      </c>
      <c r="J61" s="3">
        <v>2.1233664000000006E-2</v>
      </c>
      <c r="K61" s="3">
        <v>4.069260344531251E-2</v>
      </c>
      <c r="L61" s="3">
        <v>7.03125E-2</v>
      </c>
    </row>
    <row r="62" spans="1:12">
      <c r="B62" s="167">
        <v>8</v>
      </c>
      <c r="C62" s="3">
        <v>3.3398437500000012E-10</v>
      </c>
      <c r="D62" s="3">
        <v>8.1000000000000037E-8</v>
      </c>
      <c r="E62" s="3">
        <v>1.9606113281250021E-6</v>
      </c>
      <c r="F62" s="3">
        <v>1.8432000000000009E-5</v>
      </c>
      <c r="G62" s="3">
        <v>1.02996826171875E-4</v>
      </c>
      <c r="H62" s="3">
        <v>4.1334299999999988E-4</v>
      </c>
      <c r="I62" s="3">
        <v>1.3173471035156244E-3</v>
      </c>
      <c r="J62" s="3">
        <v>3.5389440000000013E-3</v>
      </c>
      <c r="K62" s="3">
        <v>8.3234870683593781E-3</v>
      </c>
      <c r="L62" s="3">
        <v>1.7578125E-2</v>
      </c>
    </row>
    <row r="63" spans="1:12">
      <c r="B63" s="167">
        <v>9</v>
      </c>
      <c r="C63" s="3">
        <v>1.9531250000000009E-12</v>
      </c>
      <c r="D63" s="3">
        <v>1.0000000000000005E-9</v>
      </c>
      <c r="E63" s="3">
        <v>3.8443359375000055E-8</v>
      </c>
      <c r="F63" s="3">
        <v>5.1200000000000024E-7</v>
      </c>
      <c r="G63" s="3">
        <v>3.814697265625E-6</v>
      </c>
      <c r="H63" s="3">
        <v>1.9682999999999994E-5</v>
      </c>
      <c r="I63" s="3">
        <v>7.8815638671874959E-5</v>
      </c>
      <c r="J63" s="3">
        <v>2.6214400000000012E-4</v>
      </c>
      <c r="K63" s="3">
        <v>7.5668064257812518E-4</v>
      </c>
      <c r="L63" s="3">
        <v>1.953125E-3</v>
      </c>
    </row>
    <row r="64" spans="1:1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1">
        <v>10</v>
      </c>
      <c r="B65" s="167">
        <v>0</v>
      </c>
      <c r="C65" s="3">
        <v>0.59873693923837867</v>
      </c>
      <c r="D65" s="3">
        <v>0.3486784401000001</v>
      </c>
      <c r="E65" s="3">
        <v>0.19687440434072262</v>
      </c>
      <c r="F65" s="3">
        <v>0.10737418240000006</v>
      </c>
      <c r="G65" s="3">
        <v>5.6313514709472656E-2</v>
      </c>
      <c r="H65" s="3">
        <v>2.824752489999998E-2</v>
      </c>
      <c r="I65" s="3">
        <v>1.3462743344628911E-2</v>
      </c>
      <c r="J65" s="3">
        <v>6.0466175999999983E-3</v>
      </c>
      <c r="K65" s="3">
        <v>2.5329516211914085E-3</v>
      </c>
      <c r="L65" s="3">
        <v>9.765625E-4</v>
      </c>
    </row>
    <row r="66" spans="1:12">
      <c r="B66" s="167">
        <v>1</v>
      </c>
      <c r="C66" s="3">
        <v>0.31512470486230454</v>
      </c>
      <c r="D66" s="3">
        <v>0.38742048900000009</v>
      </c>
      <c r="E66" s="3">
        <v>0.34742541942480465</v>
      </c>
      <c r="F66" s="3">
        <v>0.26843545600000013</v>
      </c>
      <c r="G66" s="3">
        <v>0.18771171569824219</v>
      </c>
      <c r="H66" s="3">
        <v>0.12106082099999993</v>
      </c>
      <c r="I66" s="3">
        <v>7.2491694932617201E-2</v>
      </c>
      <c r="J66" s="3">
        <v>4.0310783999999988E-2</v>
      </c>
      <c r="K66" s="3">
        <v>2.0724149627929705E-2</v>
      </c>
      <c r="L66" s="3">
        <v>9.765625E-3</v>
      </c>
    </row>
    <row r="67" spans="1:12">
      <c r="B67" s="167">
        <v>2</v>
      </c>
      <c r="C67" s="3">
        <v>7.4634798520019516E-2</v>
      </c>
      <c r="D67" s="3">
        <v>0.19371024450000007</v>
      </c>
      <c r="E67" s="3">
        <v>0.27589665660205076</v>
      </c>
      <c r="F67" s="3">
        <v>0.30198988800000015</v>
      </c>
      <c r="G67" s="3">
        <v>0.28156757354736328</v>
      </c>
      <c r="H67" s="3">
        <v>0.23347444049999988</v>
      </c>
      <c r="I67" s="3">
        <v>0.17565295310595708</v>
      </c>
      <c r="J67" s="3">
        <v>0.12093235199999998</v>
      </c>
      <c r="K67" s="3">
        <v>7.6302550902832098E-2</v>
      </c>
      <c r="L67" s="3">
        <v>4.39453125E-2</v>
      </c>
    </row>
    <row r="68" spans="1:12">
      <c r="B68" s="167">
        <v>3</v>
      </c>
      <c r="C68" s="3">
        <v>1.0475059441406248E-2</v>
      </c>
      <c r="D68" s="3">
        <v>5.7395628000000018E-2</v>
      </c>
      <c r="E68" s="3">
        <v>0.12983372075390626</v>
      </c>
      <c r="F68" s="3">
        <v>0.20132659200000011</v>
      </c>
      <c r="G68" s="3">
        <v>0.25028228759765625</v>
      </c>
      <c r="H68" s="3">
        <v>0.26682793199999982</v>
      </c>
      <c r="I68" s="3">
        <v>0.25221962497265621</v>
      </c>
      <c r="J68" s="3">
        <v>0.21499084799999998</v>
      </c>
      <c r="K68" s="3">
        <v>0.16647829287890639</v>
      </c>
      <c r="L68" s="3">
        <v>0.1171875</v>
      </c>
    </row>
    <row r="69" spans="1:12">
      <c r="B69" s="167">
        <v>4</v>
      </c>
      <c r="C69" s="3">
        <v>9.6480810644531247E-4</v>
      </c>
      <c r="D69" s="3">
        <v>1.1160261000000003E-2</v>
      </c>
      <c r="E69" s="3">
        <v>4.0095707879882828E-2</v>
      </c>
      <c r="F69" s="3">
        <v>8.8080384000000053E-2</v>
      </c>
      <c r="G69" s="3">
        <v>0.14599800109863281</v>
      </c>
      <c r="H69" s="3">
        <v>0.20012094899999988</v>
      </c>
      <c r="I69" s="3">
        <v>0.23766849276269528</v>
      </c>
      <c r="J69" s="3">
        <v>0.25082265599999998</v>
      </c>
      <c r="K69" s="3">
        <v>0.23836664662207049</v>
      </c>
      <c r="L69" s="3">
        <v>0.205078125</v>
      </c>
    </row>
    <row r="70" spans="1:12">
      <c r="B70" s="167">
        <v>5</v>
      </c>
      <c r="C70" s="3">
        <v>6.0935248828124994E-5</v>
      </c>
      <c r="D70" s="3">
        <v>1.4880348000000005E-3</v>
      </c>
      <c r="E70" s="3">
        <v>8.4908557863281296E-3</v>
      </c>
      <c r="F70" s="3">
        <v>2.6424115200000011E-2</v>
      </c>
      <c r="G70" s="3">
        <v>5.8399200439453125E-2</v>
      </c>
      <c r="H70" s="3">
        <v>0.10291934519999994</v>
      </c>
      <c r="I70" s="3">
        <v>0.1535704107082031</v>
      </c>
      <c r="J70" s="3">
        <v>0.2006581248</v>
      </c>
      <c r="K70" s="3">
        <v>0.23403270759257822</v>
      </c>
      <c r="L70" s="3">
        <v>0.24609375</v>
      </c>
    </row>
    <row r="71" spans="1:12">
      <c r="B71" s="167">
        <v>6</v>
      </c>
      <c r="C71" s="3">
        <v>2.6725986328125008E-6</v>
      </c>
      <c r="D71" s="3">
        <v>1.377810000000001E-4</v>
      </c>
      <c r="E71" s="3">
        <v>1.2486552626953134E-3</v>
      </c>
      <c r="F71" s="3">
        <v>5.5050240000000033E-3</v>
      </c>
      <c r="G71" s="3">
        <v>1.6222000122070313E-2</v>
      </c>
      <c r="H71" s="3">
        <v>3.6756908999999983E-2</v>
      </c>
      <c r="I71" s="3">
        <v>6.8909799676757796E-2</v>
      </c>
      <c r="J71" s="3">
        <v>0.11147673600000005</v>
      </c>
      <c r="K71" s="3">
        <v>0.15956775517675789</v>
      </c>
      <c r="L71" s="3">
        <v>0.205078125</v>
      </c>
    </row>
    <row r="72" spans="1:12">
      <c r="B72" s="167">
        <v>7</v>
      </c>
      <c r="C72" s="3">
        <v>8.0378906250000012E-8</v>
      </c>
      <c r="D72" s="3">
        <v>8.7480000000000033E-6</v>
      </c>
      <c r="E72" s="3">
        <v>1.2591481640625011E-4</v>
      </c>
      <c r="F72" s="3">
        <v>7.8643200000000043E-4</v>
      </c>
      <c r="G72" s="3">
        <v>3.08990478515625E-3</v>
      </c>
      <c r="H72" s="3">
        <v>9.0016919999999952E-3</v>
      </c>
      <c r="I72" s="3">
        <v>2.1203015285156241E-2</v>
      </c>
      <c r="J72" s="3">
        <v>4.2467328000000006E-2</v>
      </c>
      <c r="K72" s="3">
        <v>7.4603106316406279E-2</v>
      </c>
      <c r="L72" s="3">
        <v>0.1171875</v>
      </c>
    </row>
    <row r="73" spans="1:12">
      <c r="B73" s="167">
        <v>8</v>
      </c>
      <c r="C73" s="3">
        <v>1.5864257812500005E-9</v>
      </c>
      <c r="D73" s="3">
        <v>3.6450000000000012E-7</v>
      </c>
      <c r="E73" s="3">
        <v>8.3325981445312579E-6</v>
      </c>
      <c r="F73" s="3">
        <v>7.3728000000000037E-5</v>
      </c>
      <c r="G73" s="3">
        <v>3.8623809814453125E-4</v>
      </c>
      <c r="H73" s="3">
        <v>1.4467004999999993E-3</v>
      </c>
      <c r="I73" s="3">
        <v>4.2813780864257795E-3</v>
      </c>
      <c r="J73" s="3">
        <v>1.0616832000000003E-2</v>
      </c>
      <c r="K73" s="3">
        <v>2.288958943798829E-2</v>
      </c>
      <c r="L73" s="3">
        <v>4.39453125E-2</v>
      </c>
    </row>
    <row r="74" spans="1:12">
      <c r="B74" s="167">
        <v>9</v>
      </c>
      <c r="C74" s="3">
        <v>1.8554687500000008E-11</v>
      </c>
      <c r="D74" s="3">
        <v>9.0000000000000045E-9</v>
      </c>
      <c r="E74" s="3">
        <v>3.2676855468750044E-7</v>
      </c>
      <c r="F74" s="3">
        <v>4.0960000000000019E-6</v>
      </c>
      <c r="G74" s="3">
        <v>2.86102294921875E-5</v>
      </c>
      <c r="H74" s="3">
        <v>1.3778099999999996E-4</v>
      </c>
      <c r="I74" s="3">
        <v>5.1230165136718724E-4</v>
      </c>
      <c r="J74" s="3">
        <v>1.5728640000000009E-3</v>
      </c>
      <c r="K74" s="3">
        <v>4.1617435341796891E-3</v>
      </c>
      <c r="L74" s="3">
        <v>9.765625E-3</v>
      </c>
    </row>
    <row r="75" spans="1:12">
      <c r="B75" s="167">
        <v>10</v>
      </c>
      <c r="C75" s="3">
        <v>9.7656250000000054E-14</v>
      </c>
      <c r="D75" s="3">
        <v>1.0000000000000006E-10</v>
      </c>
      <c r="E75" s="3">
        <v>5.7665039062500083E-9</v>
      </c>
      <c r="F75" s="3">
        <v>1.0240000000000006E-7</v>
      </c>
      <c r="G75" s="3">
        <v>9.5367431640625E-7</v>
      </c>
      <c r="H75" s="3">
        <v>5.9048999999999983E-6</v>
      </c>
      <c r="I75" s="3">
        <v>2.7585473535156231E-5</v>
      </c>
      <c r="J75" s="3">
        <v>1.0485760000000006E-4</v>
      </c>
      <c r="K75" s="3">
        <v>3.4050628916015635E-4</v>
      </c>
      <c r="L75" s="3">
        <v>9.765625E-4</v>
      </c>
    </row>
    <row r="76" spans="1:12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1">
        <v>11</v>
      </c>
      <c r="B77" s="167">
        <v>0</v>
      </c>
      <c r="C77" s="3">
        <v>0.56880009227645967</v>
      </c>
      <c r="D77" s="3">
        <v>0.31381059609000006</v>
      </c>
      <c r="E77" s="3">
        <v>0.1673432436896142</v>
      </c>
      <c r="F77" s="3">
        <v>8.589934592000005E-2</v>
      </c>
      <c r="G77" s="3">
        <v>4.2235136032104492E-2</v>
      </c>
      <c r="H77" s="3">
        <v>1.9773267429999984E-2</v>
      </c>
      <c r="I77" s="3">
        <v>8.7507831740087916E-3</v>
      </c>
      <c r="J77" s="3">
        <v>3.6279705599999985E-3</v>
      </c>
      <c r="K77" s="3">
        <v>1.3931233916552746E-3</v>
      </c>
      <c r="L77" s="3">
        <v>4.8828125E-4</v>
      </c>
    </row>
    <row r="78" spans="1:12">
      <c r="B78" s="167">
        <v>1</v>
      </c>
      <c r="C78" s="3">
        <v>0.32930531658110829</v>
      </c>
      <c r="D78" s="3">
        <v>0.38354628411000014</v>
      </c>
      <c r="E78" s="3">
        <v>0.3248427671621924</v>
      </c>
      <c r="F78" s="3">
        <v>0.23622320128000016</v>
      </c>
      <c r="G78" s="3">
        <v>0.1548621654510498</v>
      </c>
      <c r="H78" s="3">
        <v>9.321683216999993E-2</v>
      </c>
      <c r="I78" s="3">
        <v>5.1831561876821301E-2</v>
      </c>
      <c r="J78" s="3">
        <v>2.6605117439999996E-2</v>
      </c>
      <c r="K78" s="3">
        <v>1.2538110524897473E-2</v>
      </c>
      <c r="L78" s="3">
        <v>5.37109375E-3</v>
      </c>
    </row>
    <row r="79" spans="1:12">
      <c r="B79" s="167">
        <v>2</v>
      </c>
      <c r="C79" s="3">
        <v>8.6659293837133777E-2</v>
      </c>
      <c r="D79" s="3">
        <v>0.2130812689500001</v>
      </c>
      <c r="E79" s="3">
        <v>0.28662597102546383</v>
      </c>
      <c r="F79" s="3">
        <v>0.2952790016000002</v>
      </c>
      <c r="G79" s="3">
        <v>0.25810360908508301</v>
      </c>
      <c r="H79" s="3">
        <v>0.19975035464999991</v>
      </c>
      <c r="I79" s="3">
        <v>0.13954651274528809</v>
      </c>
      <c r="J79" s="3">
        <v>8.8683724800000002E-2</v>
      </c>
      <c r="K79" s="3">
        <v>5.1292270329126026E-2</v>
      </c>
      <c r="L79" s="3">
        <v>2.685546875E-2</v>
      </c>
    </row>
    <row r="80" spans="1:12">
      <c r="B80" s="167">
        <v>3</v>
      </c>
      <c r="C80" s="3">
        <v>1.3683046395336912E-2</v>
      </c>
      <c r="D80" s="3">
        <v>7.1027089650000028E-2</v>
      </c>
      <c r="E80" s="3">
        <v>0.15174316113112796</v>
      </c>
      <c r="F80" s="3">
        <v>0.22145925120000012</v>
      </c>
      <c r="G80" s="3">
        <v>0.25810360908508301</v>
      </c>
      <c r="H80" s="3">
        <v>0.25682188454999982</v>
      </c>
      <c r="I80" s="3">
        <v>0.22542128981931153</v>
      </c>
      <c r="J80" s="3">
        <v>0.17736744959999998</v>
      </c>
      <c r="K80" s="3">
        <v>0.12589920898967297</v>
      </c>
      <c r="L80" s="3">
        <v>8.056640625E-2</v>
      </c>
    </row>
    <row r="81" spans="1:12">
      <c r="B81" s="167">
        <v>4</v>
      </c>
      <c r="C81" s="3">
        <v>1.4403206731933593E-3</v>
      </c>
      <c r="D81" s="3">
        <v>1.5783797700000008E-2</v>
      </c>
      <c r="E81" s="3">
        <v>5.355640981098634E-2</v>
      </c>
      <c r="F81" s="3">
        <v>0.11072962560000006</v>
      </c>
      <c r="G81" s="3">
        <v>0.17206907272338867</v>
      </c>
      <c r="H81" s="3">
        <v>0.22013304389999991</v>
      </c>
      <c r="I81" s="3">
        <v>0.24276138903618161</v>
      </c>
      <c r="J81" s="3">
        <v>0.2364899328</v>
      </c>
      <c r="K81" s="3">
        <v>0.20601688743764665</v>
      </c>
      <c r="L81" s="3">
        <v>0.1611328125</v>
      </c>
    </row>
    <row r="82" spans="1:12">
      <c r="B82" s="167">
        <v>5</v>
      </c>
      <c r="C82" s="3">
        <v>1.0612889170898436E-4</v>
      </c>
      <c r="D82" s="3">
        <v>2.4552574200000007E-3</v>
      </c>
      <c r="E82" s="3">
        <v>1.3231583600361333E-2</v>
      </c>
      <c r="F82" s="3">
        <v>3.8755368960000022E-2</v>
      </c>
      <c r="G82" s="3">
        <v>8.0298900604248047E-2</v>
      </c>
      <c r="H82" s="3">
        <v>0.13207982633999993</v>
      </c>
      <c r="I82" s="3">
        <v>0.18300473942727535</v>
      </c>
      <c r="J82" s="3">
        <v>0.22072393727999998</v>
      </c>
      <c r="K82" s="3">
        <v>0.23598298015584976</v>
      </c>
      <c r="L82" s="3">
        <v>0.2255859375</v>
      </c>
    </row>
    <row r="83" spans="1:12">
      <c r="B83" s="167">
        <v>6</v>
      </c>
      <c r="C83" s="3">
        <v>5.5857311425781257E-6</v>
      </c>
      <c r="D83" s="3">
        <v>2.7280638000000011E-4</v>
      </c>
      <c r="E83" s="3">
        <v>2.3349853412402365E-3</v>
      </c>
      <c r="F83" s="3">
        <v>9.6888422400000056E-3</v>
      </c>
      <c r="G83" s="3">
        <v>2.6766300201416016E-2</v>
      </c>
      <c r="H83" s="3">
        <v>5.6605639859999966E-2</v>
      </c>
      <c r="I83" s="3">
        <v>9.8541013537763636E-2</v>
      </c>
      <c r="J83" s="3">
        <v>0.14714929152000003</v>
      </c>
      <c r="K83" s="3">
        <v>0.19307698376387705</v>
      </c>
      <c r="L83" s="3">
        <v>0.2255859375</v>
      </c>
    </row>
    <row r="84" spans="1:12">
      <c r="B84" s="167">
        <v>7</v>
      </c>
      <c r="C84" s="3">
        <v>2.0998989257812502E-7</v>
      </c>
      <c r="D84" s="3">
        <v>2.1651300000000011E-5</v>
      </c>
      <c r="E84" s="3">
        <v>2.9432588334960962E-4</v>
      </c>
      <c r="F84" s="3">
        <v>1.7301504000000007E-3</v>
      </c>
      <c r="G84" s="3">
        <v>6.3729286193847656E-3</v>
      </c>
      <c r="H84" s="3">
        <v>1.7328257099999991E-2</v>
      </c>
      <c r="I84" s="3">
        <v>3.7900389822216787E-2</v>
      </c>
      <c r="J84" s="3">
        <v>7.0071091200000019E-2</v>
      </c>
      <c r="K84" s="3">
        <v>0.11283719830356452</v>
      </c>
      <c r="L84" s="3">
        <v>0.1611328125</v>
      </c>
    </row>
    <row r="85" spans="1:12">
      <c r="B85" s="167">
        <v>8</v>
      </c>
      <c r="C85" s="3">
        <v>5.5260498046875013E-9</v>
      </c>
      <c r="D85" s="3">
        <v>1.2028500000000005E-6</v>
      </c>
      <c r="E85" s="3">
        <v>2.5969930883789087E-5</v>
      </c>
      <c r="F85" s="3">
        <v>2.1626880000000012E-4</v>
      </c>
      <c r="G85" s="3">
        <v>1.0621547698974609E-3</v>
      </c>
      <c r="H85" s="3">
        <v>3.7131979499999976E-3</v>
      </c>
      <c r="I85" s="3">
        <v>1.0203951105981442E-2</v>
      </c>
      <c r="J85" s="3">
        <v>2.3357030400000003E-2</v>
      </c>
      <c r="K85" s="3">
        <v>4.6160672033276395E-2</v>
      </c>
      <c r="L85" s="3">
        <v>8.056640625E-2</v>
      </c>
    </row>
    <row r="86" spans="1:12">
      <c r="B86" s="167">
        <v>9</v>
      </c>
      <c r="C86" s="3">
        <v>9.6948242187500046E-11</v>
      </c>
      <c r="D86" s="3">
        <v>4.4550000000000025E-8</v>
      </c>
      <c r="E86" s="3">
        <v>1.5276429931640643E-6</v>
      </c>
      <c r="F86" s="3">
        <v>1.8022400000000012E-5</v>
      </c>
      <c r="G86" s="3">
        <v>1.1801719665527344E-4</v>
      </c>
      <c r="H86" s="3">
        <v>5.3045684999999975E-4</v>
      </c>
      <c r="I86" s="3">
        <v>1.8314784036376945E-3</v>
      </c>
      <c r="J86" s="3">
        <v>5.1904512000000022E-3</v>
      </c>
      <c r="K86" s="3">
        <v>1.2589274190893559E-2</v>
      </c>
      <c r="L86" s="3">
        <v>2.685546875E-2</v>
      </c>
    </row>
    <row r="87" spans="1:12">
      <c r="B87" s="167">
        <v>10</v>
      </c>
      <c r="C87" s="3">
        <v>1.0205078125000004E-12</v>
      </c>
      <c r="D87" s="3">
        <v>9.9000000000000051E-10</v>
      </c>
      <c r="E87" s="3">
        <v>5.3916811523437571E-8</v>
      </c>
      <c r="F87" s="3">
        <v>9.0112000000000049E-7</v>
      </c>
      <c r="G87" s="3">
        <v>7.8678131103515625E-6</v>
      </c>
      <c r="H87" s="3">
        <v>4.5467729999999987E-5</v>
      </c>
      <c r="I87" s="3">
        <v>1.9723613577636706E-4</v>
      </c>
      <c r="J87" s="3">
        <v>6.9206016000000032E-4</v>
      </c>
      <c r="K87" s="3">
        <v>2.0600630494189459E-3</v>
      </c>
      <c r="L87" s="3">
        <v>5.37109375E-3</v>
      </c>
    </row>
    <row r="88" spans="1:12">
      <c r="B88" s="167">
        <v>11</v>
      </c>
      <c r="C88" s="3">
        <v>4.8828125000000029E-15</v>
      </c>
      <c r="D88" s="3">
        <v>1.0000000000000006E-11</v>
      </c>
      <c r="E88" s="3">
        <v>8.6497558593750141E-10</v>
      </c>
      <c r="F88" s="3">
        <v>2.0480000000000012E-8</v>
      </c>
      <c r="G88" s="3">
        <v>2.384185791015625E-7</v>
      </c>
      <c r="H88" s="3">
        <v>1.7714699999999993E-6</v>
      </c>
      <c r="I88" s="3">
        <v>9.6549157373046798E-6</v>
      </c>
      <c r="J88" s="3">
        <v>4.1943040000000025E-5</v>
      </c>
      <c r="K88" s="3">
        <v>1.5322783012207034E-4</v>
      </c>
      <c r="L88" s="3">
        <v>4.8828125E-4</v>
      </c>
    </row>
    <row r="89" spans="1:12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1">
        <v>12</v>
      </c>
      <c r="B90" s="167">
        <v>0</v>
      </c>
      <c r="C90" s="3">
        <v>0.54036008766263666</v>
      </c>
      <c r="D90" s="3">
        <v>0.28242953648100011</v>
      </c>
      <c r="E90" s="3">
        <v>0.14224175713617207</v>
      </c>
      <c r="F90" s="3">
        <v>6.871947673600004E-2</v>
      </c>
      <c r="G90" s="3">
        <v>3.1676352024078369E-2</v>
      </c>
      <c r="H90" s="3">
        <v>1.384128720099999E-2</v>
      </c>
      <c r="I90" s="3">
        <v>5.688009063105715E-3</v>
      </c>
      <c r="J90" s="3">
        <v>2.176782335999999E-3</v>
      </c>
      <c r="K90" s="3">
        <v>7.6621786541040114E-4</v>
      </c>
      <c r="L90" s="3">
        <v>2.44140625E-4</v>
      </c>
    </row>
    <row r="91" spans="1:12">
      <c r="B91" s="167">
        <v>1</v>
      </c>
      <c r="C91" s="3">
        <v>0.34128005536587586</v>
      </c>
      <c r="D91" s="3">
        <v>0.37657271530800013</v>
      </c>
      <c r="E91" s="3">
        <v>0.30121783864130564</v>
      </c>
      <c r="F91" s="3">
        <v>0.20615843020800015</v>
      </c>
      <c r="G91" s="3">
        <v>0.12670540809631348</v>
      </c>
      <c r="H91" s="3">
        <v>7.1183762747999937E-2</v>
      </c>
      <c r="I91" s="3">
        <v>3.6753289330836922E-2</v>
      </c>
      <c r="J91" s="3">
        <v>1.7414258687999996E-2</v>
      </c>
      <c r="K91" s="3">
        <v>7.5228663149384837E-3</v>
      </c>
      <c r="L91" s="3">
        <v>2.9296875E-3</v>
      </c>
    </row>
    <row r="92" spans="1:12">
      <c r="B92" s="167">
        <v>2</v>
      </c>
      <c r="C92" s="3">
        <v>9.87915949743325E-2</v>
      </c>
      <c r="D92" s="3">
        <v>0.23012777046600011</v>
      </c>
      <c r="E92" s="3">
        <v>0.29235849044597317</v>
      </c>
      <c r="F92" s="3">
        <v>0.28346784153600024</v>
      </c>
      <c r="G92" s="3">
        <v>0.23229324817657471</v>
      </c>
      <c r="H92" s="3">
        <v>0.16779029790599986</v>
      </c>
      <c r="I92" s="3">
        <v>0.10884627994132473</v>
      </c>
      <c r="J92" s="3">
        <v>6.385228185599999E-2</v>
      </c>
      <c r="K92" s="3">
        <v>3.3852898417223172E-2</v>
      </c>
      <c r="L92" s="3">
        <v>1.611328125E-2</v>
      </c>
    </row>
    <row r="93" spans="1:12">
      <c r="B93" s="167">
        <v>3</v>
      </c>
      <c r="C93" s="3">
        <v>1.7331858767426753E-2</v>
      </c>
      <c r="D93" s="3">
        <v>8.5232507580000047E-2</v>
      </c>
      <c r="E93" s="3">
        <v>0.17197558261527834</v>
      </c>
      <c r="F93" s="3">
        <v>0.23622320128000018</v>
      </c>
      <c r="G93" s="3">
        <v>0.25810360908508301</v>
      </c>
      <c r="H93" s="3">
        <v>0.23970042557999985</v>
      </c>
      <c r="I93" s="3">
        <v>0.19536511784340332</v>
      </c>
      <c r="J93" s="3">
        <v>0.14189395967999999</v>
      </c>
      <c r="K93" s="3">
        <v>9.2326086592426845E-2</v>
      </c>
      <c r="L93" s="3">
        <v>5.37109375E-2</v>
      </c>
    </row>
    <row r="94" spans="1:12">
      <c r="B94" s="167">
        <v>4</v>
      </c>
      <c r="C94" s="3">
        <v>2.0524569593005368E-3</v>
      </c>
      <c r="D94" s="3">
        <v>2.1308126895000008E-2</v>
      </c>
      <c r="E94" s="3">
        <v>6.8284422509007611E-2</v>
      </c>
      <c r="F94" s="3">
        <v>0.13287555072000007</v>
      </c>
      <c r="G94" s="3">
        <v>0.19357770681381226</v>
      </c>
      <c r="H94" s="3">
        <v>0.2311396960949999</v>
      </c>
      <c r="I94" s="3">
        <v>0.2366923543102771</v>
      </c>
      <c r="J94" s="3">
        <v>0.21284093951999997</v>
      </c>
      <c r="K94" s="3">
        <v>0.16996393213605851</v>
      </c>
      <c r="L94" s="3">
        <v>0.120849609375</v>
      </c>
    </row>
    <row r="95" spans="1:12">
      <c r="B95" s="167">
        <v>5</v>
      </c>
      <c r="C95" s="3">
        <v>1.728384807832031E-4</v>
      </c>
      <c r="D95" s="3">
        <v>3.7881114480000015E-3</v>
      </c>
      <c r="E95" s="3">
        <v>1.9280307531955088E-2</v>
      </c>
      <c r="F95" s="3">
        <v>5.3150220288000032E-2</v>
      </c>
      <c r="G95" s="3">
        <v>0.1032414436340332</v>
      </c>
      <c r="H95" s="3">
        <v>0.1584957916079999</v>
      </c>
      <c r="I95" s="3">
        <v>0.20391956679039255</v>
      </c>
      <c r="J95" s="3">
        <v>0.227030335488</v>
      </c>
      <c r="K95" s="3">
        <v>0.22249823843265837</v>
      </c>
      <c r="L95" s="3">
        <v>0.193359375</v>
      </c>
    </row>
    <row r="96" spans="1:12">
      <c r="B96" s="167">
        <v>6</v>
      </c>
      <c r="C96" s="3">
        <v>1.0612889170898439E-5</v>
      </c>
      <c r="D96" s="3">
        <v>4.9105148400000018E-4</v>
      </c>
      <c r="E96" s="3">
        <v>3.9694750801084018E-3</v>
      </c>
      <c r="F96" s="3">
        <v>1.5502147584000012E-2</v>
      </c>
      <c r="G96" s="3">
        <v>4.0149450302124023E-2</v>
      </c>
      <c r="H96" s="3">
        <v>7.9247895803999949E-2</v>
      </c>
      <c r="I96" s="3">
        <v>0.12810331759909274</v>
      </c>
      <c r="J96" s="3">
        <v>0.17657914982400003</v>
      </c>
      <c r="K96" s="3">
        <v>0.21238468214026479</v>
      </c>
      <c r="L96" s="3">
        <v>0.2255859375</v>
      </c>
    </row>
    <row r="97" spans="1:12">
      <c r="B97" s="167">
        <v>7</v>
      </c>
      <c r="C97" s="3">
        <v>4.7877695507812505E-7</v>
      </c>
      <c r="D97" s="3">
        <v>4.6766808000000023E-5</v>
      </c>
      <c r="E97" s="3">
        <v>6.0042480203320364E-4</v>
      </c>
      <c r="F97" s="3">
        <v>3.321888768000002E-3</v>
      </c>
      <c r="G97" s="3">
        <v>1.1471271514892578E-2</v>
      </c>
      <c r="H97" s="3">
        <v>2.9111471927999982E-2</v>
      </c>
      <c r="I97" s="3">
        <v>5.9124608122658191E-2</v>
      </c>
      <c r="J97" s="3">
        <v>0.10090237132800001</v>
      </c>
      <c r="K97" s="3">
        <v>0.14894510176070516</v>
      </c>
      <c r="L97" s="3">
        <v>0.193359375</v>
      </c>
    </row>
    <row r="98" spans="1:12">
      <c r="B98" s="167">
        <v>8</v>
      </c>
      <c r="C98" s="3">
        <v>1.5749241943359379E-8</v>
      </c>
      <c r="D98" s="3">
        <v>3.2476950000000016E-6</v>
      </c>
      <c r="E98" s="3">
        <v>6.6223323753662164E-5</v>
      </c>
      <c r="F98" s="3">
        <v>5.1904512000000027E-4</v>
      </c>
      <c r="G98" s="3">
        <v>2.3898482322692871E-3</v>
      </c>
      <c r="H98" s="3">
        <v>7.7977156949999953E-3</v>
      </c>
      <c r="I98" s="3">
        <v>1.9897704656663812E-2</v>
      </c>
      <c r="J98" s="3">
        <v>4.204265472000001E-2</v>
      </c>
      <c r="K98" s="3">
        <v>7.6165108854906058E-2</v>
      </c>
      <c r="L98" s="3">
        <v>0.120849609375</v>
      </c>
    </row>
    <row r="99" spans="1:12">
      <c r="B99" s="167">
        <v>9</v>
      </c>
      <c r="C99" s="3">
        <v>3.6840332031250014E-10</v>
      </c>
      <c r="D99" s="3">
        <v>1.6038000000000012E-7</v>
      </c>
      <c r="E99" s="3">
        <v>5.1939861767578188E-6</v>
      </c>
      <c r="F99" s="3">
        <v>5.7671680000000045E-5</v>
      </c>
      <c r="G99" s="3">
        <v>3.5405158996582031E-4</v>
      </c>
      <c r="H99" s="3">
        <v>1.4852791799999992E-3</v>
      </c>
      <c r="I99" s="3">
        <v>4.7618438494580057E-3</v>
      </c>
      <c r="J99" s="3">
        <v>1.2457082880000005E-2</v>
      </c>
      <c r="K99" s="3">
        <v>2.7696403219965835E-2</v>
      </c>
      <c r="L99" s="3">
        <v>5.37109375E-2</v>
      </c>
    </row>
    <row r="100" spans="1:12">
      <c r="B100" s="167">
        <v>10</v>
      </c>
      <c r="C100" s="3">
        <v>5.8168945312500027E-12</v>
      </c>
      <c r="D100" s="3">
        <v>5.3460000000000037E-9</v>
      </c>
      <c r="E100" s="3">
        <v>2.7497573876953159E-7</v>
      </c>
      <c r="F100" s="3">
        <v>4.3253760000000029E-6</v>
      </c>
      <c r="G100" s="3">
        <v>3.5405158996582031E-5</v>
      </c>
      <c r="H100" s="3">
        <v>1.9096446599999991E-4</v>
      </c>
      <c r="I100" s="3">
        <v>7.6922092952783148E-4</v>
      </c>
      <c r="J100" s="3">
        <v>2.4914165760000014E-3</v>
      </c>
      <c r="K100" s="3">
        <v>6.7982080630825227E-3</v>
      </c>
      <c r="L100" s="3">
        <v>1.611328125E-2</v>
      </c>
    </row>
    <row r="101" spans="1:12">
      <c r="B101" s="167">
        <v>11</v>
      </c>
      <c r="C101" s="3">
        <v>5.5664062500000035E-14</v>
      </c>
      <c r="D101" s="3">
        <v>1.0800000000000007E-10</v>
      </c>
      <c r="E101" s="3">
        <v>8.8227509765625147E-9</v>
      </c>
      <c r="F101" s="3">
        <v>1.9660800000000014E-7</v>
      </c>
      <c r="G101" s="3">
        <v>2.1457672119140625E-6</v>
      </c>
      <c r="H101" s="3">
        <v>1.4880347999999992E-5</v>
      </c>
      <c r="I101" s="3">
        <v>7.5308342750976504E-5</v>
      </c>
      <c r="J101" s="3">
        <v>3.019898880000002E-4</v>
      </c>
      <c r="K101" s="3">
        <v>1.0113036788056643E-3</v>
      </c>
      <c r="L101" s="3">
        <v>2.9296875E-3</v>
      </c>
    </row>
    <row r="102" spans="1:12">
      <c r="B102" s="167">
        <v>12</v>
      </c>
      <c r="C102" s="3">
        <v>2.4414062500000014E-16</v>
      </c>
      <c r="D102" s="3">
        <v>1.0000000000000006E-12</v>
      </c>
      <c r="E102" s="3">
        <v>1.2974633789062523E-10</v>
      </c>
      <c r="F102" s="3">
        <v>4.0960000000000024E-9</v>
      </c>
      <c r="G102" s="3">
        <v>5.9604644775390625E-8</v>
      </c>
      <c r="H102" s="3">
        <v>5.3144099999999976E-7</v>
      </c>
      <c r="I102" s="3">
        <v>3.3792205080566382E-6</v>
      </c>
      <c r="J102" s="3">
        <v>1.677721600000001E-5</v>
      </c>
      <c r="K102" s="3">
        <v>6.8952523554931667E-5</v>
      </c>
      <c r="L102" s="3">
        <v>2.44140625E-4</v>
      </c>
    </row>
    <row r="103" spans="1:12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1">
        <v>13</v>
      </c>
      <c r="B104" s="167">
        <v>0</v>
      </c>
      <c r="C104" s="3">
        <v>0.51334208327950481</v>
      </c>
      <c r="D104" s="3">
        <v>0.25418658283290008</v>
      </c>
      <c r="E104" s="3">
        <v>0.12090549356574626</v>
      </c>
      <c r="F104" s="3">
        <v>5.4975581388800043E-2</v>
      </c>
      <c r="G104" s="3">
        <v>2.3757264018058777E-2</v>
      </c>
      <c r="H104" s="3">
        <v>9.6889010406999918E-3</v>
      </c>
      <c r="I104" s="3">
        <v>3.6972058910187148E-3</v>
      </c>
      <c r="J104" s="3">
        <v>1.3060694015999993E-3</v>
      </c>
      <c r="K104" s="3">
        <v>4.2141982597572068E-4</v>
      </c>
      <c r="L104" s="3">
        <v>1.220703125E-4</v>
      </c>
    </row>
    <row r="105" spans="1:12">
      <c r="B105" s="167">
        <v>1</v>
      </c>
      <c r="C105" s="3">
        <v>0.35123405698071386</v>
      </c>
      <c r="D105" s="3">
        <v>0.36715839742530015</v>
      </c>
      <c r="E105" s="3">
        <v>0.27737142641553558</v>
      </c>
      <c r="F105" s="3">
        <v>0.1786706395136001</v>
      </c>
      <c r="G105" s="3">
        <v>0.1029481440782547</v>
      </c>
      <c r="H105" s="3">
        <v>5.3981020083899961E-2</v>
      </c>
      <c r="I105" s="3">
        <v>2.5880441237131003E-2</v>
      </c>
      <c r="J105" s="3">
        <v>1.1319268147199996E-2</v>
      </c>
      <c r="K105" s="3">
        <v>4.482374512650847E-3</v>
      </c>
      <c r="L105" s="3">
        <v>1.5869140625E-3</v>
      </c>
    </row>
    <row r="106" spans="1:12">
      <c r="B106" s="167">
        <v>2</v>
      </c>
      <c r="C106" s="3">
        <v>0.11091601799390965</v>
      </c>
      <c r="D106" s="3">
        <v>0.2447722649502001</v>
      </c>
      <c r="E106" s="3">
        <v>0.293687392675273</v>
      </c>
      <c r="F106" s="3">
        <v>0.26800595927040022</v>
      </c>
      <c r="G106" s="3">
        <v>0.2058962881565094</v>
      </c>
      <c r="H106" s="3">
        <v>0.13880833735859988</v>
      </c>
      <c r="I106" s="3">
        <v>8.3613733227653989E-2</v>
      </c>
      <c r="J106" s="3">
        <v>4.5277072588799989E-2</v>
      </c>
      <c r="K106" s="3">
        <v>2.2004383971195064E-2</v>
      </c>
      <c r="L106" s="3">
        <v>9.521484375E-3</v>
      </c>
    </row>
    <row r="107" spans="1:12">
      <c r="B107" s="167">
        <v>3</v>
      </c>
      <c r="C107" s="3">
        <v>2.1404845577772044E-2</v>
      </c>
      <c r="D107" s="3">
        <v>9.9722033868600055E-2</v>
      </c>
      <c r="E107" s="3">
        <v>0.19003301878988257</v>
      </c>
      <c r="F107" s="3">
        <v>0.24567212933120022</v>
      </c>
      <c r="G107" s="3">
        <v>0.25165101885795593</v>
      </c>
      <c r="H107" s="3">
        <v>0.21812738727779982</v>
      </c>
      <c r="I107" s="3">
        <v>0.16508352457767583</v>
      </c>
      <c r="J107" s="3">
        <v>0.1106772885504</v>
      </c>
      <c r="K107" s="3">
        <v>6.60131519135852E-2</v>
      </c>
      <c r="L107" s="3">
        <v>3.4912109375E-2</v>
      </c>
    </row>
    <row r="108" spans="1:12">
      <c r="B108" s="167">
        <v>4</v>
      </c>
      <c r="C108" s="3">
        <v>2.816427049706847E-3</v>
      </c>
      <c r="D108" s="3">
        <v>2.7700564963500009E-2</v>
      </c>
      <c r="E108" s="3">
        <v>8.3838096524948211E-2</v>
      </c>
      <c r="F108" s="3">
        <v>0.15354508083200008</v>
      </c>
      <c r="G108" s="3">
        <v>0.20970918238162994</v>
      </c>
      <c r="H108" s="3">
        <v>0.23370791494049989</v>
      </c>
      <c r="I108" s="3">
        <v>0.22222782154687129</v>
      </c>
      <c r="J108" s="3">
        <v>0.18446214758399998</v>
      </c>
      <c r="K108" s="3">
        <v>0.13502690164142428</v>
      </c>
      <c r="L108" s="3">
        <v>8.72802734375E-2</v>
      </c>
    </row>
    <row r="109" spans="1:12">
      <c r="B109" s="167">
        <v>5</v>
      </c>
      <c r="C109" s="3">
        <v>2.6681940470906976E-4</v>
      </c>
      <c r="D109" s="3">
        <v>5.5401129927000027E-3</v>
      </c>
      <c r="E109" s="3">
        <v>2.6630924778512966E-2</v>
      </c>
      <c r="F109" s="3">
        <v>6.9095286374400045E-2</v>
      </c>
      <c r="G109" s="3">
        <v>0.12582550942897797</v>
      </c>
      <c r="H109" s="3">
        <v>0.18028896295409988</v>
      </c>
      <c r="I109" s="3">
        <v>0.21539004242235216</v>
      </c>
      <c r="J109" s="3">
        <v>0.22135457710079998</v>
      </c>
      <c r="K109" s="3">
        <v>0.19885780059918842</v>
      </c>
      <c r="L109" s="3">
        <v>0.1571044921875</v>
      </c>
    </row>
    <row r="110" spans="1:12">
      <c r="B110" s="167">
        <v>6</v>
      </c>
      <c r="C110" s="3">
        <v>1.8724168751513674E-5</v>
      </c>
      <c r="D110" s="3">
        <v>8.2075748040000046E-4</v>
      </c>
      <c r="E110" s="3">
        <v>6.2660999478854054E-3</v>
      </c>
      <c r="F110" s="3">
        <v>2.3031762124800018E-2</v>
      </c>
      <c r="G110" s="3">
        <v>5.5922448635101318E-2</v>
      </c>
      <c r="H110" s="3">
        <v>0.10302226454519993</v>
      </c>
      <c r="I110" s="3">
        <v>0.15463900481604767</v>
      </c>
      <c r="J110" s="3">
        <v>0.19675962408960004</v>
      </c>
      <c r="K110" s="3">
        <v>0.21693578247184192</v>
      </c>
      <c r="L110" s="3">
        <v>0.20947265625</v>
      </c>
    </row>
    <row r="111" spans="1:12">
      <c r="B111" s="167">
        <v>7</v>
      </c>
      <c r="C111" s="3">
        <v>9.8548256586914061E-7</v>
      </c>
      <c r="D111" s="3">
        <v>9.1195275600000039E-5</v>
      </c>
      <c r="E111" s="3">
        <v>1.1057823437444834E-3</v>
      </c>
      <c r="F111" s="3">
        <v>5.7579405312000037E-3</v>
      </c>
      <c r="G111" s="3">
        <v>1.8640816211700439E-2</v>
      </c>
      <c r="H111" s="3">
        <v>4.4152399090799974E-2</v>
      </c>
      <c r="I111" s="3">
        <v>8.3267156439410281E-2</v>
      </c>
      <c r="J111" s="3">
        <v>0.13117308272640002</v>
      </c>
      <c r="K111" s="3">
        <v>0.17749291293150701</v>
      </c>
      <c r="L111" s="3">
        <v>0.20947265625</v>
      </c>
    </row>
    <row r="112" spans="1:12">
      <c r="B112" s="167">
        <v>8</v>
      </c>
      <c r="C112" s="3">
        <v>3.8900627600097653E-8</v>
      </c>
      <c r="D112" s="3">
        <v>7.599606300000003E-6</v>
      </c>
      <c r="E112" s="3">
        <v>1.4635354549559341E-4</v>
      </c>
      <c r="F112" s="3">
        <v>1.0796138496000007E-3</v>
      </c>
      <c r="G112" s="3">
        <v>4.6602040529251099E-3</v>
      </c>
      <c r="H112" s="3">
        <v>1.4191842564899989E-2</v>
      </c>
      <c r="I112" s="3">
        <v>3.3627120869761842E-2</v>
      </c>
      <c r="J112" s="3">
        <v>6.558654136320001E-2</v>
      </c>
      <c r="K112" s="3">
        <v>0.10891610566251565</v>
      </c>
      <c r="L112" s="3">
        <v>0.1571044921875</v>
      </c>
    </row>
    <row r="113" spans="1:12">
      <c r="B113" s="167">
        <v>9</v>
      </c>
      <c r="C113" s="3">
        <v>1.1374452514648442E-9</v>
      </c>
      <c r="D113" s="3">
        <v>4.691115000000003E-7</v>
      </c>
      <c r="E113" s="3">
        <v>1.4348386813293475E-5</v>
      </c>
      <c r="F113" s="3">
        <v>1.4994636800000011E-4</v>
      </c>
      <c r="G113" s="3">
        <v>8.6300075054168701E-4</v>
      </c>
      <c r="H113" s="3">
        <v>3.3790101344999979E-3</v>
      </c>
      <c r="I113" s="3">
        <v>1.0059395131980038E-2</v>
      </c>
      <c r="J113" s="3">
        <v>2.4291311616000011E-2</v>
      </c>
      <c r="K113" s="3">
        <v>4.9507320755688936E-2</v>
      </c>
      <c r="L113" s="3">
        <v>8.72802734375E-2</v>
      </c>
    </row>
    <row r="114" spans="1:12">
      <c r="B114" s="167">
        <v>10</v>
      </c>
      <c r="C114" s="3">
        <v>2.3946215820312511E-11</v>
      </c>
      <c r="D114" s="3">
        <v>2.0849400000000012E-8</v>
      </c>
      <c r="E114" s="3">
        <v>1.0128273044677748E-6</v>
      </c>
      <c r="F114" s="3">
        <v>1.4994636800000012E-5</v>
      </c>
      <c r="G114" s="3">
        <v>1.150667667388916E-4</v>
      </c>
      <c r="H114" s="3">
        <v>5.7925888019999972E-4</v>
      </c>
      <c r="I114" s="3">
        <v>2.1666389515033919E-3</v>
      </c>
      <c r="J114" s="3">
        <v>6.4776830976000024E-3</v>
      </c>
      <c r="K114" s="3">
        <v>1.6202395883680012E-2</v>
      </c>
      <c r="L114" s="3">
        <v>3.4912109375E-2</v>
      </c>
    </row>
    <row r="115" spans="1:12">
      <c r="B115" s="167">
        <v>11</v>
      </c>
      <c r="C115" s="3">
        <v>3.4372558593750017E-13</v>
      </c>
      <c r="D115" s="3">
        <v>6.3180000000000034E-10</v>
      </c>
      <c r="E115" s="3">
        <v>4.8745699145507891E-8</v>
      </c>
      <c r="F115" s="3">
        <v>1.0223616000000008E-6</v>
      </c>
      <c r="G115" s="3">
        <v>1.0460615158081055E-5</v>
      </c>
      <c r="H115" s="3">
        <v>6.7705583399999957E-5</v>
      </c>
      <c r="I115" s="3">
        <v>3.1817774812287571E-4</v>
      </c>
      <c r="J115" s="3">
        <v>1.1777605632000007E-3</v>
      </c>
      <c r="K115" s="3">
        <v>3.6154106517302504E-3</v>
      </c>
      <c r="L115" s="3">
        <v>9.521484375E-3</v>
      </c>
    </row>
    <row r="116" spans="1:12">
      <c r="B116" s="167">
        <v>12</v>
      </c>
      <c r="C116" s="3">
        <v>3.0151367187500015E-15</v>
      </c>
      <c r="D116" s="3">
        <v>1.1700000000000007E-11</v>
      </c>
      <c r="E116" s="3">
        <v>1.4336970336914086E-9</v>
      </c>
      <c r="F116" s="3">
        <v>4.2598400000000024E-8</v>
      </c>
      <c r="G116" s="3">
        <v>5.8114528656005859E-7</v>
      </c>
      <c r="H116" s="3">
        <v>4.8361130999999981E-6</v>
      </c>
      <c r="I116" s="3">
        <v>2.8554413293078592E-5</v>
      </c>
      <c r="J116" s="3">
        <v>1.3086228480000005E-4</v>
      </c>
      <c r="K116" s="3">
        <v>4.9301054341776142E-4</v>
      </c>
      <c r="L116" s="3">
        <v>1.5869140625E-3</v>
      </c>
    </row>
    <row r="117" spans="1:12">
      <c r="B117" s="167">
        <v>13</v>
      </c>
      <c r="C117" s="3">
        <v>1.220703125000001E-17</v>
      </c>
      <c r="D117" s="3">
        <v>1.0000000000000008E-13</v>
      </c>
      <c r="E117" s="3">
        <v>1.9461950683593788E-11</v>
      </c>
      <c r="F117" s="3">
        <v>8.1920000000000065E-10</v>
      </c>
      <c r="G117" s="3">
        <v>1.4901161193847656E-8</v>
      </c>
      <c r="H117" s="3">
        <v>1.5943229999999992E-7</v>
      </c>
      <c r="I117" s="3">
        <v>1.1827271778198232E-6</v>
      </c>
      <c r="J117" s="3">
        <v>6.7108864000000053E-6</v>
      </c>
      <c r="K117" s="3">
        <v>3.1028635599719248E-5</v>
      </c>
      <c r="L117" s="3">
        <v>1.220703125E-4</v>
      </c>
    </row>
    <row r="118" spans="1:12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1">
        <v>14</v>
      </c>
      <c r="B119" s="167">
        <v>0</v>
      </c>
      <c r="C119" s="3">
        <v>0.48767497911552954</v>
      </c>
      <c r="D119" s="3">
        <v>0.22876792454961009</v>
      </c>
      <c r="E119" s="3">
        <v>0.10276966953088432</v>
      </c>
      <c r="F119" s="3">
        <v>4.3980465111040035E-2</v>
      </c>
      <c r="G119" s="3">
        <v>1.7817948013544083E-2</v>
      </c>
      <c r="H119" s="3">
        <v>6.7822307284899942E-3</v>
      </c>
      <c r="I119" s="3">
        <v>2.4031838291621649E-3</v>
      </c>
      <c r="J119" s="3">
        <v>7.8364164095999955E-4</v>
      </c>
      <c r="K119" s="3">
        <v>2.3178090428664638E-4</v>
      </c>
      <c r="L119" s="3">
        <v>6.103515625E-5</v>
      </c>
    </row>
    <row r="120" spans="1:12">
      <c r="B120" s="167">
        <v>1</v>
      </c>
      <c r="C120" s="3">
        <v>0.35933945829565339</v>
      </c>
      <c r="D120" s="3">
        <v>0.35586121596606013</v>
      </c>
      <c r="E120" s="3">
        <v>0.25390153648806718</v>
      </c>
      <c r="F120" s="3">
        <v>0.15393162788864015</v>
      </c>
      <c r="G120" s="3">
        <v>8.3150424063205719E-2</v>
      </c>
      <c r="H120" s="3">
        <v>4.0693384370939965E-2</v>
      </c>
      <c r="I120" s="3">
        <v>1.81163088659917E-2</v>
      </c>
      <c r="J120" s="3">
        <v>7.3139886489599973E-3</v>
      </c>
      <c r="K120" s="3">
        <v>2.6549449036470402E-3</v>
      </c>
      <c r="L120" s="3">
        <v>8.544921875E-4</v>
      </c>
    </row>
    <row r="121" spans="1:12">
      <c r="B121" s="167">
        <v>2</v>
      </c>
      <c r="C121" s="3">
        <v>0.12293191994324985</v>
      </c>
      <c r="D121" s="3">
        <v>0.25701087819771012</v>
      </c>
      <c r="E121" s="3">
        <v>0.29123999773631243</v>
      </c>
      <c r="F121" s="3">
        <v>0.25013889531904021</v>
      </c>
      <c r="G121" s="3">
        <v>0.18015925213694572</v>
      </c>
      <c r="H121" s="3">
        <v>0.11336014217618991</v>
      </c>
      <c r="I121" s="3">
        <v>6.3407081030970952E-2</v>
      </c>
      <c r="J121" s="3">
        <v>3.1693950812159991E-2</v>
      </c>
      <c r="K121" s="3">
        <v>1.4119479714850168E-2</v>
      </c>
      <c r="L121" s="3">
        <v>5.55419921875E-3</v>
      </c>
    </row>
    <row r="122" spans="1:12">
      <c r="B122" s="167">
        <v>3</v>
      </c>
      <c r="C122" s="3">
        <v>2.5880404198578923E-2</v>
      </c>
      <c r="D122" s="3">
        <v>0.11422705697676006</v>
      </c>
      <c r="E122" s="3">
        <v>0.20558117487269112</v>
      </c>
      <c r="F122" s="3">
        <v>0.25013889531904021</v>
      </c>
      <c r="G122" s="3">
        <v>0.2402123361825943</v>
      </c>
      <c r="H122" s="3">
        <v>0.19433167230203982</v>
      </c>
      <c r="I122" s="3">
        <v>0.13656909760516817</v>
      </c>
      <c r="J122" s="3">
        <v>8.4517202165759989E-2</v>
      </c>
      <c r="K122" s="3">
        <v>4.6209206339509638E-2</v>
      </c>
      <c r="L122" s="3">
        <v>2.2216796875E-2</v>
      </c>
    </row>
    <row r="123" spans="1:12">
      <c r="B123" s="167">
        <v>4</v>
      </c>
      <c r="C123" s="3">
        <v>3.7458479761101073E-3</v>
      </c>
      <c r="D123" s="3">
        <v>3.4902711854010018E-2</v>
      </c>
      <c r="E123" s="3">
        <v>9.976733486468839E-2</v>
      </c>
      <c r="F123" s="3">
        <v>0.17197049053184013</v>
      </c>
      <c r="G123" s="3">
        <v>0.22019464150071144</v>
      </c>
      <c r="H123" s="3">
        <v>0.22903375664168985</v>
      </c>
      <c r="I123" s="3">
        <v>0.20222731760765286</v>
      </c>
      <c r="J123" s="3">
        <v>0.15494820397056</v>
      </c>
      <c r="K123" s="3">
        <v>0.1039707142638967</v>
      </c>
      <c r="L123" s="3">
        <v>6.109619140625E-2</v>
      </c>
    </row>
    <row r="124" spans="1:12">
      <c r="B124" s="167">
        <v>5</v>
      </c>
      <c r="C124" s="3">
        <v>3.9429978695895869E-4</v>
      </c>
      <c r="D124" s="3">
        <v>7.7561581897800042E-3</v>
      </c>
      <c r="E124" s="3">
        <v>3.5212000540478246E-2</v>
      </c>
      <c r="F124" s="3">
        <v>8.5985245265920066E-2</v>
      </c>
      <c r="G124" s="3">
        <v>0.14679642766714096</v>
      </c>
      <c r="H124" s="3">
        <v>0.19631464855001987</v>
      </c>
      <c r="I124" s="3">
        <v>0.21778326511593382</v>
      </c>
      <c r="J124" s="3">
        <v>0.20659760529408</v>
      </c>
      <c r="K124" s="3">
        <v>0.17013389606819457</v>
      </c>
      <c r="L124" s="3">
        <v>0.1221923828125</v>
      </c>
    </row>
    <row r="125" spans="1:12">
      <c r="B125" s="167">
        <v>6</v>
      </c>
      <c r="C125" s="3">
        <v>3.112893054939148E-5</v>
      </c>
      <c r="D125" s="3">
        <v>1.2926930316300008E-3</v>
      </c>
      <c r="E125" s="3">
        <v>9.3208236724795415E-3</v>
      </c>
      <c r="F125" s="3">
        <v>3.2244466974720026E-2</v>
      </c>
      <c r="G125" s="3">
        <v>7.339821383357048E-2</v>
      </c>
      <c r="H125" s="3">
        <v>0.12620227406786991</v>
      </c>
      <c r="I125" s="3">
        <v>0.17590186797825424</v>
      </c>
      <c r="J125" s="3">
        <v>0.20659760529408003</v>
      </c>
      <c r="K125" s="3">
        <v>0.20880069062914786</v>
      </c>
      <c r="L125" s="3">
        <v>0.18328857421875</v>
      </c>
    </row>
    <row r="126" spans="1:12">
      <c r="B126" s="167">
        <v>7</v>
      </c>
      <c r="C126" s="3">
        <v>1.8724168751513671E-6</v>
      </c>
      <c r="D126" s="3">
        <v>1.6415149608000007E-4</v>
      </c>
      <c r="E126" s="3">
        <v>1.8798299843656215E-3</v>
      </c>
      <c r="F126" s="3">
        <v>9.2127048499200063E-3</v>
      </c>
      <c r="G126" s="3">
        <v>2.7961224317550659E-2</v>
      </c>
      <c r="H126" s="3">
        <v>6.181335872711996E-2</v>
      </c>
      <c r="I126" s="3">
        <v>0.10824730337123337</v>
      </c>
      <c r="J126" s="3">
        <v>0.15740769927168002</v>
      </c>
      <c r="K126" s="3">
        <v>0.19524220422465774</v>
      </c>
      <c r="L126" s="3">
        <v>0.20947265625</v>
      </c>
    </row>
    <row r="127" spans="1:12">
      <c r="B127" s="167">
        <v>8</v>
      </c>
      <c r="C127" s="3">
        <v>8.6229724513549806E-8</v>
      </c>
      <c r="D127" s="3">
        <v>1.5959173230000007E-5</v>
      </c>
      <c r="E127" s="3">
        <v>2.902678652329269E-4</v>
      </c>
      <c r="F127" s="3">
        <v>2.0152791859200012E-3</v>
      </c>
      <c r="G127" s="3">
        <v>8.1553570926189423E-3</v>
      </c>
      <c r="H127" s="3">
        <v>2.3180009522669982E-2</v>
      </c>
      <c r="I127" s="3">
        <v>5.1001133319138789E-2</v>
      </c>
      <c r="J127" s="3">
        <v>9.182115790848E-2</v>
      </c>
      <c r="K127" s="3">
        <v>0.13977566893356178</v>
      </c>
      <c r="L127" s="3">
        <v>0.18328857421875</v>
      </c>
    </row>
    <row r="128" spans="1:12">
      <c r="B128" s="167">
        <v>9</v>
      </c>
      <c r="C128" s="3">
        <v>3.025604368896485E-9</v>
      </c>
      <c r="D128" s="3">
        <v>1.1821609800000006E-6</v>
      </c>
      <c r="E128" s="3">
        <v>3.4149160615638473E-5</v>
      </c>
      <c r="F128" s="3">
        <v>3.3587986432000026E-4</v>
      </c>
      <c r="G128" s="3">
        <v>1.8123015761375427E-3</v>
      </c>
      <c r="H128" s="3">
        <v>6.6228598636199959E-3</v>
      </c>
      <c r="I128" s="3">
        <v>1.8308099140203666E-2</v>
      </c>
      <c r="J128" s="3">
        <v>4.0809403514880008E-2</v>
      </c>
      <c r="K128" s="3">
        <v>7.6241273963760958E-2</v>
      </c>
      <c r="L128" s="3">
        <v>0.1221923828125</v>
      </c>
    </row>
    <row r="129" spans="1:12">
      <c r="B129" s="167">
        <v>10</v>
      </c>
      <c r="C129" s="3">
        <v>7.962116760253909E-11</v>
      </c>
      <c r="D129" s="3">
        <v>6.5675610000000053E-8</v>
      </c>
      <c r="E129" s="3">
        <v>3.0131612307916293E-6</v>
      </c>
      <c r="F129" s="3">
        <v>4.1984983040000032E-5</v>
      </c>
      <c r="G129" s="3">
        <v>3.0205026268959045E-4</v>
      </c>
      <c r="H129" s="3">
        <v>1.4191842564899991E-3</v>
      </c>
      <c r="I129" s="3">
        <v>4.9291036146702182E-3</v>
      </c>
      <c r="J129" s="3">
        <v>1.3603134504960007E-2</v>
      </c>
      <c r="K129" s="3">
        <v>3.1189612076084033E-2</v>
      </c>
      <c r="L129" s="3">
        <v>6.109619140625E-2</v>
      </c>
    </row>
    <row r="130" spans="1:12">
      <c r="B130" s="167">
        <v>11</v>
      </c>
      <c r="C130" s="3">
        <v>1.5238500976562509E-12</v>
      </c>
      <c r="D130" s="3">
        <v>2.6535600000000022E-9</v>
      </c>
      <c r="E130" s="3">
        <v>1.9335793994384796E-7</v>
      </c>
      <c r="F130" s="3">
        <v>3.8168166400000032E-6</v>
      </c>
      <c r="G130" s="3">
        <v>3.6612153053283691E-5</v>
      </c>
      <c r="H130" s="3">
        <v>2.2117157243999988E-4</v>
      </c>
      <c r="I130" s="3">
        <v>9.6513916930605643E-4</v>
      </c>
      <c r="J130" s="3">
        <v>3.2977295769600016E-3</v>
      </c>
      <c r="K130" s="3">
        <v>9.2795540061076445E-3</v>
      </c>
      <c r="L130" s="3">
        <v>2.2216796875E-2</v>
      </c>
    </row>
    <row r="131" spans="1:12">
      <c r="B131" s="167">
        <v>12</v>
      </c>
      <c r="C131" s="3">
        <v>2.0050659179687509E-14</v>
      </c>
      <c r="D131" s="3">
        <v>7.3710000000000048E-11</v>
      </c>
      <c r="E131" s="3">
        <v>8.5304973504638811E-9</v>
      </c>
      <c r="F131" s="3">
        <v>2.3855104000000015E-7</v>
      </c>
      <c r="G131" s="3">
        <v>3.0510127544403076E-6</v>
      </c>
      <c r="H131" s="3">
        <v>2.3696954189999988E-5</v>
      </c>
      <c r="I131" s="3">
        <v>1.2992258048350762E-4</v>
      </c>
      <c r="J131" s="3">
        <v>5.496215961600003E-4</v>
      </c>
      <c r="K131" s="3">
        <v>1.8980905921583819E-3</v>
      </c>
      <c r="L131" s="3">
        <v>5.55419921875E-3</v>
      </c>
    </row>
    <row r="132" spans="1:12">
      <c r="B132" s="167">
        <v>13</v>
      </c>
      <c r="C132" s="3">
        <v>1.6235351562500012E-16</v>
      </c>
      <c r="D132" s="3">
        <v>1.2600000000000011E-12</v>
      </c>
      <c r="E132" s="3">
        <v>2.3159721313476607E-10</v>
      </c>
      <c r="F132" s="3">
        <v>9.1750400000000072E-9</v>
      </c>
      <c r="G132" s="3">
        <v>1.5646219253540039E-7</v>
      </c>
      <c r="H132" s="3">
        <v>1.562436539999999E-6</v>
      </c>
      <c r="I132" s="3">
        <v>1.0762817318160391E-5</v>
      </c>
      <c r="J132" s="3">
        <v>5.6371445760000044E-5</v>
      </c>
      <c r="K132" s="3">
        <v>2.3892049411783825E-4</v>
      </c>
      <c r="L132" s="3">
        <v>8.544921875E-4</v>
      </c>
    </row>
    <row r="133" spans="1:12">
      <c r="B133" s="167">
        <v>14</v>
      </c>
      <c r="C133" s="3">
        <v>6.1035156250000048E-19</v>
      </c>
      <c r="D133" s="3">
        <v>1.0000000000000008E-14</v>
      </c>
      <c r="E133" s="3">
        <v>2.9192926025390685E-12</v>
      </c>
      <c r="F133" s="3">
        <v>1.6384000000000013E-10</v>
      </c>
      <c r="G133" s="3">
        <v>3.7252902984619141E-9</v>
      </c>
      <c r="H133" s="3">
        <v>4.7829689999999973E-8</v>
      </c>
      <c r="I133" s="3">
        <v>4.1395451223693812E-7</v>
      </c>
      <c r="J133" s="3">
        <v>2.6843545600000021E-6</v>
      </c>
      <c r="K133" s="3">
        <v>1.3962886019873663E-5</v>
      </c>
      <c r="L133" s="3">
        <v>6.103515625E-5</v>
      </c>
    </row>
    <row r="134" spans="1:12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1">
        <v>15</v>
      </c>
      <c r="B135" s="167">
        <v>0</v>
      </c>
      <c r="C135" s="3">
        <v>0.46329123015975304</v>
      </c>
      <c r="D135" s="3">
        <v>0.20589113209464907</v>
      </c>
      <c r="E135" s="3">
        <v>8.7354219101251671E-2</v>
      </c>
      <c r="F135" s="3">
        <v>3.518437208883203E-2</v>
      </c>
      <c r="G135" s="3">
        <v>1.3363461010158062E-2</v>
      </c>
      <c r="H135" s="3">
        <v>4.7475615099429958E-3</v>
      </c>
      <c r="I135" s="3">
        <v>1.5620694889554071E-3</v>
      </c>
      <c r="J135" s="3">
        <v>4.7018498457599973E-4</v>
      </c>
      <c r="K135" s="3">
        <v>1.2747949735765552E-4</v>
      </c>
      <c r="L135" s="3">
        <v>3.0517578125E-5</v>
      </c>
    </row>
    <row r="136" spans="1:12">
      <c r="B136" s="167">
        <v>1</v>
      </c>
      <c r="C136" s="3">
        <v>0.36575623433664717</v>
      </c>
      <c r="D136" s="3">
        <v>0.34315188682441511</v>
      </c>
      <c r="E136" s="3">
        <v>0.23123175644448976</v>
      </c>
      <c r="F136" s="3">
        <v>0.1319413953331201</v>
      </c>
      <c r="G136" s="3">
        <v>6.681730505079031E-2</v>
      </c>
      <c r="H136" s="3">
        <v>3.0520038278204972E-2</v>
      </c>
      <c r="I136" s="3">
        <v>1.2616715103101365E-2</v>
      </c>
      <c r="J136" s="3">
        <v>4.7018498457599978E-3</v>
      </c>
      <c r="K136" s="3">
        <v>1.564521103934863E-3</v>
      </c>
      <c r="L136" s="3">
        <v>4.57763671875E-4</v>
      </c>
    </row>
    <row r="137" spans="1:12">
      <c r="B137" s="167">
        <v>2</v>
      </c>
      <c r="C137" s="3">
        <v>0.13475229686087004</v>
      </c>
      <c r="D137" s="3">
        <v>0.26689591197454515</v>
      </c>
      <c r="E137" s="3">
        <v>0.28563922854907564</v>
      </c>
      <c r="F137" s="3">
        <v>0.23089744183296024</v>
      </c>
      <c r="G137" s="3">
        <v>0.15590704511851072</v>
      </c>
      <c r="H137" s="3">
        <v>9.1560114834614917E-2</v>
      </c>
      <c r="I137" s="3">
        <v>4.7555310773228214E-2</v>
      </c>
      <c r="J137" s="3">
        <v>2.1941965946879995E-2</v>
      </c>
      <c r="K137" s="3">
        <v>8.9604390498087619E-3</v>
      </c>
      <c r="L137" s="3">
        <v>3.204345703125E-3</v>
      </c>
    </row>
    <row r="138" spans="1:12">
      <c r="B138" s="167">
        <v>3</v>
      </c>
      <c r="C138" s="3">
        <v>3.0732979985812467E-2</v>
      </c>
      <c r="D138" s="3">
        <v>0.12850543909885509</v>
      </c>
      <c r="E138" s="3">
        <v>0.21842999830223433</v>
      </c>
      <c r="F138" s="3">
        <v>0.25013889531904021</v>
      </c>
      <c r="G138" s="3">
        <v>0.22519906517118216</v>
      </c>
      <c r="H138" s="3">
        <v>0.17004021326428487</v>
      </c>
      <c r="I138" s="3">
        <v>0.11096239180419916</v>
      </c>
      <c r="J138" s="3">
        <v>6.3387901624319995E-2</v>
      </c>
      <c r="K138" s="3">
        <v>3.1768829358412881E-2</v>
      </c>
      <c r="L138" s="3">
        <v>1.3885498046875E-2</v>
      </c>
    </row>
    <row r="139" spans="1:12">
      <c r="B139" s="167">
        <v>4</v>
      </c>
      <c r="C139" s="3">
        <v>4.8525757872335479E-3</v>
      </c>
      <c r="D139" s="3">
        <v>4.2835146366285021E-2</v>
      </c>
      <c r="E139" s="3">
        <v>0.11563941086588879</v>
      </c>
      <c r="F139" s="3">
        <v>0.18760417148928016</v>
      </c>
      <c r="G139" s="3">
        <v>0.22519906517118216</v>
      </c>
      <c r="H139" s="3">
        <v>0.21862313133979483</v>
      </c>
      <c r="I139" s="3">
        <v>0.17924694060678323</v>
      </c>
      <c r="J139" s="3">
        <v>0.12677580324863999</v>
      </c>
      <c r="K139" s="3">
        <v>7.7978035697922513E-2</v>
      </c>
      <c r="L139" s="3">
        <v>4.1656494140625E-2</v>
      </c>
    </row>
    <row r="140" spans="1:12">
      <c r="B140" s="167">
        <v>5</v>
      </c>
      <c r="C140" s="3">
        <v>5.618771964165161E-4</v>
      </c>
      <c r="D140" s="3">
        <v>1.0470813556203006E-2</v>
      </c>
      <c r="E140" s="3">
        <v>4.4895300689109768E-2</v>
      </c>
      <c r="F140" s="3">
        <v>0.10318229431910408</v>
      </c>
      <c r="G140" s="3">
        <v>0.16514598112553358</v>
      </c>
      <c r="H140" s="3">
        <v>0.20613038097752082</v>
      </c>
      <c r="I140" s="3">
        <v>0.2123386834880355</v>
      </c>
      <c r="J140" s="3">
        <v>0.18593784476467198</v>
      </c>
      <c r="K140" s="3">
        <v>0.14036046425626053</v>
      </c>
      <c r="L140" s="3">
        <v>9.1644287109375E-2</v>
      </c>
    </row>
    <row r="141" spans="1:12">
      <c r="B141" s="167">
        <v>6</v>
      </c>
      <c r="C141" s="3">
        <v>4.9287473369869837E-5</v>
      </c>
      <c r="D141" s="3">
        <v>1.939039547445001E-3</v>
      </c>
      <c r="E141" s="3">
        <v>1.3204500202679348E-2</v>
      </c>
      <c r="F141" s="3">
        <v>4.2992622632960033E-2</v>
      </c>
      <c r="G141" s="3">
        <v>9.17477672919631E-2</v>
      </c>
      <c r="H141" s="3">
        <v>0.1472359864125149</v>
      </c>
      <c r="I141" s="3">
        <v>0.19056035697644208</v>
      </c>
      <c r="J141" s="3">
        <v>0.20659760529408</v>
      </c>
      <c r="K141" s="3">
        <v>0.1914006330767189</v>
      </c>
      <c r="L141" s="3">
        <v>0.152740478515625</v>
      </c>
    </row>
    <row r="142" spans="1:12">
      <c r="B142" s="167">
        <v>7</v>
      </c>
      <c r="C142" s="3">
        <v>3.3352425588633725E-6</v>
      </c>
      <c r="D142" s="3">
        <v>2.7700564963500013E-4</v>
      </c>
      <c r="E142" s="3">
        <v>2.9959790375827097E-3</v>
      </c>
      <c r="F142" s="3">
        <v>1.3819057274880009E-2</v>
      </c>
      <c r="G142" s="3">
        <v>3.9320471696555614E-2</v>
      </c>
      <c r="H142" s="3">
        <v>8.1130033329344944E-2</v>
      </c>
      <c r="I142" s="3">
        <v>0.13192640098369068</v>
      </c>
      <c r="J142" s="3">
        <v>0.17708366168063999</v>
      </c>
      <c r="K142" s="3">
        <v>0.2013435231066783</v>
      </c>
      <c r="L142" s="3">
        <v>0.196380615234375</v>
      </c>
    </row>
    <row r="143" spans="1:12">
      <c r="B143" s="167">
        <v>8</v>
      </c>
      <c r="C143" s="3">
        <v>1.7553908204544064E-7</v>
      </c>
      <c r="D143" s="3">
        <v>3.0778405515000013E-5</v>
      </c>
      <c r="E143" s="3">
        <v>5.2870218310283111E-4</v>
      </c>
      <c r="F143" s="3">
        <v>3.4547643187200021E-3</v>
      </c>
      <c r="G143" s="3">
        <v>1.3106823898851871E-2</v>
      </c>
      <c r="H143" s="3">
        <v>3.4770014284004974E-2</v>
      </c>
      <c r="I143" s="3">
        <v>7.1037292837371896E-2</v>
      </c>
      <c r="J143" s="3">
        <v>0.11805577445376</v>
      </c>
      <c r="K143" s="3">
        <v>0.16473560981455496</v>
      </c>
      <c r="L143" s="3">
        <v>0.196380615234375</v>
      </c>
    </row>
    <row r="144" spans="1:12">
      <c r="B144" s="167">
        <v>9</v>
      </c>
      <c r="C144" s="3">
        <v>7.1858103761291513E-9</v>
      </c>
      <c r="D144" s="3">
        <v>2.6598622050000014E-6</v>
      </c>
      <c r="E144" s="3">
        <v>7.2566966308231751E-5</v>
      </c>
      <c r="F144" s="3">
        <v>6.7175972864000051E-4</v>
      </c>
      <c r="G144" s="3">
        <v>3.3980654552578926E-3</v>
      </c>
      <c r="H144" s="3">
        <v>1.1590004761334991E-2</v>
      </c>
      <c r="I144" s="3">
        <v>2.9750661102830964E-2</v>
      </c>
      <c r="J144" s="3">
        <v>6.1214105272320012E-2</v>
      </c>
      <c r="K144" s="3">
        <v>0.10483175170017132</v>
      </c>
      <c r="L144" s="3">
        <v>0.152740478515625</v>
      </c>
    </row>
    <row r="145" spans="1:12">
      <c r="B145" s="167">
        <v>10</v>
      </c>
      <c r="C145" s="3">
        <v>2.2692032766723639E-10</v>
      </c>
      <c r="D145" s="3">
        <v>1.7732414700000012E-7</v>
      </c>
      <c r="E145" s="3">
        <v>7.6835611385186559E-6</v>
      </c>
      <c r="F145" s="3">
        <v>1.0076395929600008E-4</v>
      </c>
      <c r="G145" s="3">
        <v>6.7961309105157852E-4</v>
      </c>
      <c r="H145" s="3">
        <v>2.9802869386289978E-3</v>
      </c>
      <c r="I145" s="3">
        <v>9.6117520486069235E-3</v>
      </c>
      <c r="J145" s="3">
        <v>2.4485642108928007E-2</v>
      </c>
      <c r="K145" s="3">
        <v>5.1462859925538645E-2</v>
      </c>
      <c r="L145" s="3">
        <v>9.1644287109375E-2</v>
      </c>
    </row>
    <row r="146" spans="1:12">
      <c r="B146" s="167">
        <v>11</v>
      </c>
      <c r="C146" s="3">
        <v>5.4287159729003931E-12</v>
      </c>
      <c r="D146" s="3">
        <v>8.9557650000000071E-9</v>
      </c>
      <c r="E146" s="3">
        <v>6.1632843357101524E-7</v>
      </c>
      <c r="F146" s="3">
        <v>1.145044992000001E-5</v>
      </c>
      <c r="G146" s="3">
        <v>1.0297168046236038E-4</v>
      </c>
      <c r="H146" s="3">
        <v>5.8057537765499956E-4</v>
      </c>
      <c r="I146" s="3">
        <v>2.3525267251835128E-3</v>
      </c>
      <c r="J146" s="3">
        <v>7.419891548160004E-3</v>
      </c>
      <c r="K146" s="3">
        <v>1.913908013759702E-2</v>
      </c>
      <c r="L146" s="3">
        <v>4.1656494140625E-2</v>
      </c>
    </row>
    <row r="147" spans="1:12">
      <c r="B147" s="167">
        <v>12</v>
      </c>
      <c r="C147" s="3">
        <v>9.5240631103515678E-14</v>
      </c>
      <c r="D147" s="3">
        <v>3.3169500000000027E-10</v>
      </c>
      <c r="E147" s="3">
        <v>3.6254613739471491E-8</v>
      </c>
      <c r="F147" s="3">
        <v>9.542041600000008E-7</v>
      </c>
      <c r="G147" s="3">
        <v>1.1441297829151154E-5</v>
      </c>
      <c r="H147" s="3">
        <v>8.2939339664999943E-5</v>
      </c>
      <c r="I147" s="3">
        <v>4.2224838657139969E-4</v>
      </c>
      <c r="J147" s="3">
        <v>1.6488647884800008E-3</v>
      </c>
      <c r="K147" s="3">
        <v>5.2197491284355505E-3</v>
      </c>
      <c r="L147" s="3">
        <v>1.3885498046875E-2</v>
      </c>
    </row>
    <row r="148" spans="1:12">
      <c r="B148" s="167">
        <v>13</v>
      </c>
      <c r="C148" s="3">
        <v>1.1567687988281259E-15</v>
      </c>
      <c r="D148" s="3">
        <v>8.5050000000000071E-12</v>
      </c>
      <c r="E148" s="3">
        <v>1.4764322337341336E-9</v>
      </c>
      <c r="F148" s="3">
        <v>5.5050240000000057E-8</v>
      </c>
      <c r="G148" s="3">
        <v>8.800998330116272E-7</v>
      </c>
      <c r="H148" s="3">
        <v>8.2027918349999947E-6</v>
      </c>
      <c r="I148" s="3">
        <v>5.2468734426031912E-5</v>
      </c>
      <c r="J148" s="3">
        <v>2.5367150592000019E-4</v>
      </c>
      <c r="K148" s="3">
        <v>9.8554703823608273E-4</v>
      </c>
      <c r="L148" s="3">
        <v>3.204345703125E-3</v>
      </c>
    </row>
    <row r="149" spans="1:12">
      <c r="B149" s="167">
        <v>14</v>
      </c>
      <c r="C149" s="3">
        <v>8.6975097656250061E-18</v>
      </c>
      <c r="D149" s="3">
        <v>1.3500000000000011E-13</v>
      </c>
      <c r="E149" s="3">
        <v>3.722098068237312E-11</v>
      </c>
      <c r="F149" s="3">
        <v>1.9660800000000015E-9</v>
      </c>
      <c r="G149" s="3">
        <v>4.1909515857696533E-8</v>
      </c>
      <c r="H149" s="3">
        <v>5.0221174499999965E-7</v>
      </c>
      <c r="I149" s="3">
        <v>4.0360564943101472E-6</v>
      </c>
      <c r="J149" s="3">
        <v>2.4159191040000019E-5</v>
      </c>
      <c r="K149" s="3">
        <v>1.1519380966395773E-4</v>
      </c>
      <c r="L149" s="3">
        <v>4.57763671875E-4</v>
      </c>
    </row>
    <row r="150" spans="1:12">
      <c r="B150" s="167">
        <v>15</v>
      </c>
      <c r="C150" s="3">
        <v>3.0517578125000026E-20</v>
      </c>
      <c r="D150" s="3">
        <v>1.0000000000000009E-15</v>
      </c>
      <c r="E150" s="3">
        <v>4.3789389038086034E-13</v>
      </c>
      <c r="F150" s="3">
        <v>3.2768000000000028E-11</v>
      </c>
      <c r="G150" s="3">
        <v>9.3132257461547852E-10</v>
      </c>
      <c r="H150" s="3">
        <v>1.4348906999999992E-8</v>
      </c>
      <c r="I150" s="3">
        <v>1.4488407928292834E-7</v>
      </c>
      <c r="J150" s="3">
        <v>1.0737418240000009E-6</v>
      </c>
      <c r="K150" s="3">
        <v>6.2832987089431479E-6</v>
      </c>
      <c r="L150" s="3">
        <v>3.0517578125E-5</v>
      </c>
    </row>
    <row r="151" spans="1:12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1">
        <v>16</v>
      </c>
      <c r="B152" s="167">
        <v>0</v>
      </c>
      <c r="C152" s="3">
        <v>0.44012666865176536</v>
      </c>
      <c r="D152" s="3">
        <v>0.18530201888518416</v>
      </c>
      <c r="E152" s="3">
        <v>7.4251086236063912E-2</v>
      </c>
      <c r="F152" s="3">
        <v>2.8147497671065624E-2</v>
      </c>
      <c r="G152" s="3">
        <v>1.0022595757618546E-2</v>
      </c>
      <c r="H152" s="3">
        <v>3.3232930569600965E-3</v>
      </c>
      <c r="I152" s="3">
        <v>1.0153451678210146E-3</v>
      </c>
      <c r="J152" s="3">
        <v>2.8211099074559984E-4</v>
      </c>
      <c r="K152" s="3">
        <v>7.011372354671054E-5</v>
      </c>
      <c r="L152" s="3">
        <v>1.52587890625E-5</v>
      </c>
    </row>
    <row r="153" spans="1:12">
      <c r="B153" s="167">
        <v>1</v>
      </c>
      <c r="C153" s="3">
        <v>0.37063298412780243</v>
      </c>
      <c r="D153" s="3">
        <v>0.32942581135143856</v>
      </c>
      <c r="E153" s="3">
        <v>0.20965012584300405</v>
      </c>
      <c r="F153" s="3">
        <v>0.11258999068426251</v>
      </c>
      <c r="G153" s="3">
        <v>5.3453844040632248E-2</v>
      </c>
      <c r="H153" s="3">
        <v>2.2788295247726378E-2</v>
      </c>
      <c r="I153" s="3">
        <v>8.7475891381502795E-3</v>
      </c>
      <c r="J153" s="3">
        <v>3.0091839012863983E-3</v>
      </c>
      <c r="K153" s="3">
        <v>9.1785238097511976E-4</v>
      </c>
      <c r="L153" s="3">
        <v>2.44140625E-4</v>
      </c>
    </row>
    <row r="154" spans="1:12">
      <c r="B154" s="167">
        <v>2</v>
      </c>
      <c r="C154" s="3">
        <v>0.14630249373465889</v>
      </c>
      <c r="D154" s="3">
        <v>0.27452150945953213</v>
      </c>
      <c r="E154" s="3">
        <v>0.27747810773338771</v>
      </c>
      <c r="F154" s="3">
        <v>0.21110623253299221</v>
      </c>
      <c r="G154" s="3">
        <v>0.13363461010158062</v>
      </c>
      <c r="H154" s="3">
        <v>7.3248091867691933E-2</v>
      </c>
      <c r="I154" s="3">
        <v>3.5326802288683817E-2</v>
      </c>
      <c r="J154" s="3">
        <v>1.5045919506431993E-2</v>
      </c>
      <c r="K154" s="3">
        <v>5.6322759741655069E-3</v>
      </c>
      <c r="L154" s="3">
        <v>1.8310546875E-3</v>
      </c>
    </row>
    <row r="155" spans="1:12">
      <c r="B155" s="167">
        <v>3</v>
      </c>
      <c r="C155" s="3">
        <v>3.5933945829565349E-2</v>
      </c>
      <c r="D155" s="3">
        <v>0.14234448638642408</v>
      </c>
      <c r="E155" s="3">
        <v>0.22851138283926054</v>
      </c>
      <c r="F155" s="3">
        <v>0.24629060462182426</v>
      </c>
      <c r="G155" s="3">
        <v>0.2078760601580143</v>
      </c>
      <c r="H155" s="3">
        <v>0.14649618373538384</v>
      </c>
      <c r="I155" s="3">
        <v>8.8769913443359327E-2</v>
      </c>
      <c r="J155" s="3">
        <v>4.680952735334399E-2</v>
      </c>
      <c r="K155" s="3">
        <v>2.1505053719541031E-2</v>
      </c>
      <c r="L155" s="3">
        <v>8.544921875E-3</v>
      </c>
    </row>
    <row r="156" spans="1:12">
      <c r="B156" s="167">
        <v>4</v>
      </c>
      <c r="C156" s="3">
        <v>6.1465959971624927E-3</v>
      </c>
      <c r="D156" s="3">
        <v>5.1402175639542025E-2</v>
      </c>
      <c r="E156" s="3">
        <v>0.1310579989813406</v>
      </c>
      <c r="F156" s="3">
        <v>0.20011111625523215</v>
      </c>
      <c r="G156" s="3">
        <v>0.22519906517118216</v>
      </c>
      <c r="H156" s="3">
        <v>0.20404825591714185</v>
      </c>
      <c r="I156" s="3">
        <v>0.15534734852587881</v>
      </c>
      <c r="J156" s="3">
        <v>0.10142064259891197</v>
      </c>
      <c r="K156" s="3">
        <v>5.7183892845143192E-2</v>
      </c>
      <c r="L156" s="3">
        <v>2.777099609375E-2</v>
      </c>
    </row>
    <row r="157" spans="1:12">
      <c r="B157" s="167">
        <v>5</v>
      </c>
      <c r="C157" s="3">
        <v>7.7641212595736767E-4</v>
      </c>
      <c r="D157" s="3">
        <v>1.3707246837211206E-2</v>
      </c>
      <c r="E157" s="3">
        <v>5.5506917215626624E-2</v>
      </c>
      <c r="F157" s="3">
        <v>0.1200666697531393</v>
      </c>
      <c r="G157" s="3">
        <v>0.18015925213694572</v>
      </c>
      <c r="H157" s="3">
        <v>0.20987820608620297</v>
      </c>
      <c r="I157" s="3">
        <v>0.20075657347959719</v>
      </c>
      <c r="J157" s="3">
        <v>0.16227302815825917</v>
      </c>
      <c r="K157" s="3">
        <v>0.11228837140500841</v>
      </c>
      <c r="L157" s="3">
        <v>6.6650390625E-2</v>
      </c>
    </row>
    <row r="158" spans="1:12">
      <c r="B158" s="167">
        <v>6</v>
      </c>
      <c r="C158" s="3">
        <v>7.4916959522202157E-5</v>
      </c>
      <c r="D158" s="3">
        <v>2.7922169483208018E-3</v>
      </c>
      <c r="E158" s="3">
        <v>1.7958120275643915E-2</v>
      </c>
      <c r="F158" s="3">
        <v>5.5030556970188854E-2</v>
      </c>
      <c r="G158" s="3">
        <v>0.11009732075035572</v>
      </c>
      <c r="H158" s="3">
        <v>0.16490430478201665</v>
      </c>
      <c r="I158" s="3">
        <v>0.1981827712554998</v>
      </c>
      <c r="J158" s="3">
        <v>0.19833370108231682</v>
      </c>
      <c r="K158" s="3">
        <v>0.16843255710751262</v>
      </c>
      <c r="L158" s="3">
        <v>0.1221923828125</v>
      </c>
    </row>
    <row r="159" spans="1:12">
      <c r="B159" s="167">
        <v>7</v>
      </c>
      <c r="C159" s="3">
        <v>5.6328540994136963E-6</v>
      </c>
      <c r="D159" s="3">
        <v>4.4320903941600027E-4</v>
      </c>
      <c r="E159" s="3">
        <v>4.5272572123472056E-3</v>
      </c>
      <c r="F159" s="3">
        <v>1.9653770346496017E-2</v>
      </c>
      <c r="G159" s="3">
        <v>5.2427295595407486E-2</v>
      </c>
      <c r="H159" s="3">
        <v>0.10096181925429593</v>
      </c>
      <c r="I159" s="3">
        <v>0.15244828558115367</v>
      </c>
      <c r="J159" s="3">
        <v>0.18888923912601602</v>
      </c>
      <c r="K159" s="3">
        <v>0.19686922259319659</v>
      </c>
      <c r="L159" s="3">
        <v>0.174560546875</v>
      </c>
    </row>
    <row r="160" spans="1:12">
      <c r="B160" s="167">
        <v>8</v>
      </c>
      <c r="C160" s="3">
        <v>3.3352425588633725E-7</v>
      </c>
      <c r="D160" s="3">
        <v>5.5401129927000027E-5</v>
      </c>
      <c r="E160" s="3">
        <v>8.9879371127481297E-4</v>
      </c>
      <c r="F160" s="3">
        <v>5.5276229099520038E-3</v>
      </c>
      <c r="G160" s="3">
        <v>1.9660235848277807E-2</v>
      </c>
      <c r="H160" s="3">
        <v>4.8678019997606958E-2</v>
      </c>
      <c r="I160" s="3">
        <v>9.2348480688583479E-2</v>
      </c>
      <c r="J160" s="3">
        <v>0.141666929344512</v>
      </c>
      <c r="K160" s="3">
        <v>0.18120917079601048</v>
      </c>
      <c r="L160" s="3">
        <v>0.196380615234375</v>
      </c>
    </row>
    <row r="161" spans="1:12">
      <c r="B161" s="167">
        <v>9</v>
      </c>
      <c r="C161" s="3">
        <v>1.5603473959594728E-8</v>
      </c>
      <c r="D161" s="3">
        <v>5.4717165360000037E-6</v>
      </c>
      <c r="E161" s="3">
        <v>1.4098724882742166E-4</v>
      </c>
      <c r="F161" s="3">
        <v>1.2283606466560011E-3</v>
      </c>
      <c r="G161" s="3">
        <v>5.8252550661563873E-3</v>
      </c>
      <c r="H161" s="3">
        <v>1.8544007618135985E-2</v>
      </c>
      <c r="I161" s="3">
        <v>4.4200982209920289E-2</v>
      </c>
      <c r="J161" s="3">
        <v>8.3950772944896015E-2</v>
      </c>
      <c r="K161" s="3">
        <v>0.13178848785164396</v>
      </c>
      <c r="L161" s="3">
        <v>0.174560546875</v>
      </c>
    </row>
    <row r="162" spans="1:12">
      <c r="B162" s="167">
        <v>10</v>
      </c>
      <c r="C162" s="3">
        <v>5.7486483009033218E-10</v>
      </c>
      <c r="D162" s="3">
        <v>4.2557795280000029E-7</v>
      </c>
      <c r="E162" s="3">
        <v>1.7416071913975619E-5</v>
      </c>
      <c r="F162" s="3">
        <v>2.1496311316480021E-4</v>
      </c>
      <c r="G162" s="3">
        <v>1.359226182103157E-3</v>
      </c>
      <c r="H162" s="3">
        <v>5.5632022854407966E-3</v>
      </c>
      <c r="I162" s="3">
        <v>1.6660370217585336E-2</v>
      </c>
      <c r="J162" s="3">
        <v>3.9177027374284815E-2</v>
      </c>
      <c r="K162" s="3">
        <v>7.5478861224123367E-2</v>
      </c>
      <c r="L162" s="3">
        <v>0.1221923828125</v>
      </c>
    </row>
    <row r="163" spans="1:12">
      <c r="B163" s="167">
        <v>11</v>
      </c>
      <c r="C163" s="3">
        <v>1.6503296557617192E-11</v>
      </c>
      <c r="D163" s="3">
        <v>2.5792603200000017E-8</v>
      </c>
      <c r="E163" s="3">
        <v>1.6764133393131616E-6</v>
      </c>
      <c r="F163" s="3">
        <v>2.9313151795200025E-5</v>
      </c>
      <c r="G163" s="3">
        <v>2.4713203310966492E-4</v>
      </c>
      <c r="H163" s="3">
        <v>1.300488845947199E-3</v>
      </c>
      <c r="I163" s="3">
        <v>4.8932555883817071E-3</v>
      </c>
      <c r="J163" s="3">
        <v>1.4246191772467205E-2</v>
      </c>
      <c r="K163" s="3">
        <v>3.368478104217075E-2</v>
      </c>
      <c r="L163" s="3">
        <v>6.6650390625E-2</v>
      </c>
    </row>
    <row r="164" spans="1:12">
      <c r="B164" s="167">
        <v>12</v>
      </c>
      <c r="C164" s="3">
        <v>3.6191439819335958E-13</v>
      </c>
      <c r="D164" s="3">
        <v>1.1941020000000011E-9</v>
      </c>
      <c r="E164" s="3">
        <v>1.2326568671420305E-7</v>
      </c>
      <c r="F164" s="3">
        <v>3.0534533120000027E-6</v>
      </c>
      <c r="G164" s="3">
        <v>3.4323893487453461E-5</v>
      </c>
      <c r="H164" s="3">
        <v>2.3223015106199984E-4</v>
      </c>
      <c r="I164" s="3">
        <v>1.0978458050856393E-3</v>
      </c>
      <c r="J164" s="3">
        <v>3.9572754923520026E-3</v>
      </c>
      <c r="K164" s="3">
        <v>1.1483448082558212E-2</v>
      </c>
      <c r="L164" s="3">
        <v>2.777099609375E-2</v>
      </c>
    </row>
    <row r="165" spans="1:12">
      <c r="B165" s="167">
        <v>13</v>
      </c>
      <c r="C165" s="3">
        <v>5.8609619140625036E-15</v>
      </c>
      <c r="D165" s="3">
        <v>4.0824000000000042E-11</v>
      </c>
      <c r="E165" s="3">
        <v>6.6931594595947396E-9</v>
      </c>
      <c r="F165" s="3">
        <v>2.3488102400000024E-7</v>
      </c>
      <c r="G165" s="3">
        <v>3.5203993320465088E-6</v>
      </c>
      <c r="H165" s="3">
        <v>3.0623756183999974E-5</v>
      </c>
      <c r="I165" s="3">
        <v>1.8189161267691061E-4</v>
      </c>
      <c r="J165" s="3">
        <v>8.1174881894400055E-4</v>
      </c>
      <c r="K165" s="3">
        <v>2.8909379788258434E-3</v>
      </c>
      <c r="L165" s="3">
        <v>8.544921875E-3</v>
      </c>
    </row>
    <row r="166" spans="1:12">
      <c r="B166" s="167">
        <v>14</v>
      </c>
      <c r="C166" s="3">
        <v>6.6101074218750045E-17</v>
      </c>
      <c r="D166" s="3">
        <v>9.7200000000000091E-13</v>
      </c>
      <c r="E166" s="3">
        <v>2.5310266864013719E-10</v>
      </c>
      <c r="F166" s="3">
        <v>1.2582912000000013E-8</v>
      </c>
      <c r="G166" s="3">
        <v>2.514570951461792E-7</v>
      </c>
      <c r="H166" s="3">
        <v>2.8123857719999979E-6</v>
      </c>
      <c r="I166" s="3">
        <v>2.0987493770412765E-5</v>
      </c>
      <c r="J166" s="3">
        <v>1.1596411699200009E-4</v>
      </c>
      <c r="K166" s="3">
        <v>5.0685276252141398E-4</v>
      </c>
      <c r="L166" s="3">
        <v>1.8310546875E-3</v>
      </c>
    </row>
    <row r="167" spans="1:12">
      <c r="B167" s="167">
        <v>15</v>
      </c>
      <c r="C167" s="3">
        <v>4.6386718750000041E-19</v>
      </c>
      <c r="D167" s="3">
        <v>1.4400000000000013E-14</v>
      </c>
      <c r="E167" s="3">
        <v>5.9553569091797003E-12</v>
      </c>
      <c r="F167" s="3">
        <v>4.194304000000004E-10</v>
      </c>
      <c r="G167" s="3">
        <v>1.1175870895385742E-8</v>
      </c>
      <c r="H167" s="3">
        <v>1.6070775839999991E-7</v>
      </c>
      <c r="I167" s="3">
        <v>1.5067944245424547E-6</v>
      </c>
      <c r="J167" s="3">
        <v>1.0307921510400008E-5</v>
      </c>
      <c r="K167" s="3">
        <v>5.5293028638699709E-5</v>
      </c>
      <c r="L167" s="3">
        <v>2.44140625E-4</v>
      </c>
    </row>
    <row r="168" spans="1:12">
      <c r="B168" s="167">
        <v>16</v>
      </c>
      <c r="C168" s="3">
        <v>1.5258789062500013E-21</v>
      </c>
      <c r="D168" s="3">
        <v>1.0000000000000008E-16</v>
      </c>
      <c r="E168" s="3">
        <v>6.5684083557129058E-14</v>
      </c>
      <c r="F168" s="3">
        <v>6.5536000000000055E-12</v>
      </c>
      <c r="G168" s="3">
        <v>2.3283064365386963E-10</v>
      </c>
      <c r="H168" s="3">
        <v>4.3046720999999976E-9</v>
      </c>
      <c r="I168" s="3">
        <v>5.070942774902491E-8</v>
      </c>
      <c r="J168" s="3">
        <v>4.2949672960000036E-7</v>
      </c>
      <c r="K168" s="3">
        <v>2.8274844190244165E-6</v>
      </c>
      <c r="L168" s="3">
        <v>1.52587890625E-5</v>
      </c>
    </row>
    <row r="169" spans="1:12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1">
        <v>17</v>
      </c>
      <c r="B170" s="167">
        <v>0</v>
      </c>
      <c r="C170" s="3">
        <v>0.41812033521917708</v>
      </c>
      <c r="D170" s="3">
        <v>0.16677181699666577</v>
      </c>
      <c r="E170" s="3">
        <v>6.3113423300654323E-2</v>
      </c>
      <c r="F170" s="3">
        <v>2.2517998136852499E-2</v>
      </c>
      <c r="G170" s="3">
        <v>7.5169468182139099E-3</v>
      </c>
      <c r="H170" s="3">
        <v>2.3263051398720674E-3</v>
      </c>
      <c r="I170" s="3">
        <v>6.5997435908365953E-4</v>
      </c>
      <c r="J170" s="3">
        <v>1.6926659444735988E-4</v>
      </c>
      <c r="K170" s="3">
        <v>3.8562547950690804E-5</v>
      </c>
      <c r="L170" s="3">
        <v>7.62939453125E-6</v>
      </c>
    </row>
    <row r="171" spans="1:12">
      <c r="B171" s="167">
        <v>1</v>
      </c>
      <c r="C171" s="3">
        <v>0.37410766835400061</v>
      </c>
      <c r="D171" s="3">
        <v>0.31501343210481308</v>
      </c>
      <c r="E171" s="3">
        <v>0.18934026990196301</v>
      </c>
      <c r="F171" s="3">
        <v>9.5701492081623124E-2</v>
      </c>
      <c r="G171" s="3">
        <v>4.2596031969878823E-2</v>
      </c>
      <c r="H171" s="3">
        <v>1.6948794590496492E-2</v>
      </c>
      <c r="I171" s="3">
        <v>6.0413037485350365E-3</v>
      </c>
      <c r="J171" s="3">
        <v>1.9183547370700792E-3</v>
      </c>
      <c r="K171" s="3">
        <v>5.3636998513233571E-4</v>
      </c>
      <c r="L171" s="3">
        <v>1.2969970703125E-4</v>
      </c>
    </row>
    <row r="172" spans="1:12">
      <c r="B172" s="167">
        <v>2</v>
      </c>
      <c r="C172" s="3">
        <v>0.15751901825431608</v>
      </c>
      <c r="D172" s="3">
        <v>0.28001193964872279</v>
      </c>
      <c r="E172" s="3">
        <v>0.26730391044983021</v>
      </c>
      <c r="F172" s="3">
        <v>0.1914029841632463</v>
      </c>
      <c r="G172" s="3">
        <v>0.11358941858634353</v>
      </c>
      <c r="H172" s="3">
        <v>5.8110152881702272E-2</v>
      </c>
      <c r="I172" s="3">
        <v>2.6024077685997078E-2</v>
      </c>
      <c r="J172" s="3">
        <v>1.0231225264373757E-2</v>
      </c>
      <c r="K172" s="3">
        <v>3.5107853572298336E-3</v>
      </c>
      <c r="L172" s="3">
        <v>1.03759765625E-3</v>
      </c>
    </row>
    <row r="173" spans="1:12">
      <c r="B173" s="167">
        <v>3</v>
      </c>
      <c r="C173" s="3">
        <v>4.1452373224820017E-2</v>
      </c>
      <c r="D173" s="3">
        <v>0.15556218869373489</v>
      </c>
      <c r="E173" s="3">
        <v>0.23585639157337959</v>
      </c>
      <c r="F173" s="3">
        <v>0.23925373020405785</v>
      </c>
      <c r="G173" s="3">
        <v>0.18931569764390588</v>
      </c>
      <c r="H173" s="3">
        <v>0.12452175617507627</v>
      </c>
      <c r="I173" s="3">
        <v>7.00648245392229E-2</v>
      </c>
      <c r="J173" s="3">
        <v>3.4104084214579188E-2</v>
      </c>
      <c r="K173" s="3">
        <v>1.4362303734122046E-2</v>
      </c>
      <c r="L173" s="3">
        <v>5.18798828125E-3</v>
      </c>
    </row>
    <row r="174" spans="1:12">
      <c r="B174" s="167">
        <v>4</v>
      </c>
      <c r="C174" s="3">
        <v>7.6359634887826358E-3</v>
      </c>
      <c r="D174" s="3">
        <v>6.0496406714230226E-2</v>
      </c>
      <c r="E174" s="3">
        <v>0.14567600656002863</v>
      </c>
      <c r="F174" s="3">
        <v>0.2093470139285506</v>
      </c>
      <c r="G174" s="3">
        <v>0.22086831391789019</v>
      </c>
      <c r="H174" s="3">
        <v>0.18678263426261443</v>
      </c>
      <c r="I174" s="3">
        <v>0.13204524624699698</v>
      </c>
      <c r="J174" s="3">
        <v>7.9576196500684773E-2</v>
      </c>
      <c r="K174" s="3">
        <v>4.1128415238622221E-2</v>
      </c>
      <c r="L174" s="3">
        <v>1.8157958984375E-2</v>
      </c>
    </row>
    <row r="175" spans="1:12">
      <c r="B175" s="167">
        <v>5</v>
      </c>
      <c r="C175" s="3">
        <v>1.044921319517624E-3</v>
      </c>
      <c r="D175" s="3">
        <v>1.7476739717444293E-2</v>
      </c>
      <c r="E175" s="3">
        <v>6.6839579480483718E-2</v>
      </c>
      <c r="F175" s="3">
        <v>0.13607555905355789</v>
      </c>
      <c r="G175" s="3">
        <v>0.19141920539550483</v>
      </c>
      <c r="H175" s="3">
        <v>0.20812922103548465</v>
      </c>
      <c r="I175" s="3">
        <v>0.18486334474579577</v>
      </c>
      <c r="J175" s="3">
        <v>0.13793207393452031</v>
      </c>
      <c r="K175" s="3">
        <v>8.7491356053069069E-2</v>
      </c>
      <c r="L175" s="3">
        <v>4.7210693359375E-2</v>
      </c>
    </row>
    <row r="176" spans="1:12">
      <c r="B176" s="167">
        <v>6</v>
      </c>
      <c r="C176" s="3">
        <v>1.0999171784396043E-4</v>
      </c>
      <c r="D176" s="3">
        <v>3.8837199372098422E-3</v>
      </c>
      <c r="E176" s="3">
        <v>2.3590439816641322E-2</v>
      </c>
      <c r="F176" s="3">
        <v>6.8037779526778946E-2</v>
      </c>
      <c r="G176" s="3">
        <v>0.12761280359700322</v>
      </c>
      <c r="H176" s="3">
        <v>0.17839647517327251</v>
      </c>
      <c r="I176" s="3">
        <v>0.19908360203393385</v>
      </c>
      <c r="J176" s="3">
        <v>0.18390943191269377</v>
      </c>
      <c r="K176" s="3">
        <v>0.14316767354138574</v>
      </c>
      <c r="L176" s="3">
        <v>9.442138671875E-2</v>
      </c>
    </row>
    <row r="177" spans="1:12">
      <c r="B177" s="167">
        <v>7</v>
      </c>
      <c r="C177" s="3">
        <v>9.0970593705531188E-6</v>
      </c>
      <c r="D177" s="3">
        <v>6.7810983030648045E-4</v>
      </c>
      <c r="E177" s="3">
        <v>6.5418866718417118E-3</v>
      </c>
      <c r="F177" s="3">
        <v>2.6729127671234584E-2</v>
      </c>
      <c r="G177" s="3">
        <v>6.6844801884144545E-2</v>
      </c>
      <c r="H177" s="3">
        <v>0.12014456491261212</v>
      </c>
      <c r="I177" s="3">
        <v>0.16845535556717481</v>
      </c>
      <c r="J177" s="3">
        <v>0.19266702390853632</v>
      </c>
      <c r="K177" s="3">
        <v>0.18407272312463882</v>
      </c>
      <c r="L177" s="3">
        <v>0.14837646484375</v>
      </c>
    </row>
    <row r="178" spans="1:12">
      <c r="B178" s="167">
        <v>8</v>
      </c>
      <c r="C178" s="3">
        <v>5.9849074806270518E-7</v>
      </c>
      <c r="D178" s="3">
        <v>9.4181920875900055E-5</v>
      </c>
      <c r="E178" s="3">
        <v>1.4430632364356717E-3</v>
      </c>
      <c r="F178" s="3">
        <v>8.3528523972608067E-3</v>
      </c>
      <c r="G178" s="3">
        <v>2.7852000785060227E-2</v>
      </c>
      <c r="H178" s="3">
        <v>6.4363159774613654E-2</v>
      </c>
      <c r="I178" s="3">
        <v>0.11338341240098303</v>
      </c>
      <c r="J178" s="3">
        <v>0.16055585325711361</v>
      </c>
      <c r="K178" s="3">
        <v>0.18825619410474423</v>
      </c>
      <c r="L178" s="3">
        <v>0.1854705810546875</v>
      </c>
    </row>
    <row r="179" spans="1:12">
      <c r="B179" s="167">
        <v>9</v>
      </c>
      <c r="C179" s="3">
        <v>3.149951305593186E-8</v>
      </c>
      <c r="D179" s="3">
        <v>1.0464657875100008E-5</v>
      </c>
      <c r="E179" s="3">
        <v>2.5465821819453042E-4</v>
      </c>
      <c r="F179" s="3">
        <v>2.0882130993152017E-3</v>
      </c>
      <c r="G179" s="3">
        <v>9.2840002616867423E-3</v>
      </c>
      <c r="H179" s="3">
        <v>2.7584211331977276E-2</v>
      </c>
      <c r="I179" s="3">
        <v>6.1052606677452409E-2</v>
      </c>
      <c r="J179" s="3">
        <v>0.10703723550474242</v>
      </c>
      <c r="K179" s="3">
        <v>0.15402779517660889</v>
      </c>
      <c r="L179" s="3">
        <v>0.1854705810546875</v>
      </c>
    </row>
    <row r="180" spans="1:12">
      <c r="B180" s="167">
        <v>10</v>
      </c>
      <c r="C180" s="3">
        <v>1.3262952865655521E-9</v>
      </c>
      <c r="D180" s="3">
        <v>9.301918111200008E-7</v>
      </c>
      <c r="E180" s="3">
        <v>3.595174845099253E-5</v>
      </c>
      <c r="F180" s="3">
        <v>4.1764261986304042E-4</v>
      </c>
      <c r="G180" s="3">
        <v>2.4757334031164646E-3</v>
      </c>
      <c r="H180" s="3">
        <v>9.4574438852493541E-3</v>
      </c>
      <c r="I180" s="3">
        <v>2.6299584414902565E-2</v>
      </c>
      <c r="J180" s="3">
        <v>5.7086525602529303E-2</v>
      </c>
      <c r="K180" s="3">
        <v>0.10081819320650764</v>
      </c>
      <c r="L180" s="3">
        <v>0.14837646484375</v>
      </c>
    </row>
    <row r="181" spans="1:12">
      <c r="B181" s="167">
        <v>11</v>
      </c>
      <c r="C181" s="3">
        <v>4.4421373234252946E-11</v>
      </c>
      <c r="D181" s="3">
        <v>6.5771138160000048E-8</v>
      </c>
      <c r="E181" s="3">
        <v>4.0373621255125314E-6</v>
      </c>
      <c r="F181" s="3">
        <v>6.6443144069120065E-5</v>
      </c>
      <c r="G181" s="3">
        <v>5.2515557035803795E-4</v>
      </c>
      <c r="H181" s="3">
        <v>2.5793028777952778E-3</v>
      </c>
      <c r="I181" s="3">
        <v>9.0117457086029765E-3</v>
      </c>
      <c r="J181" s="3">
        <v>2.4218526013194248E-2</v>
      </c>
      <c r="K181" s="3">
        <v>5.2492117124049421E-2</v>
      </c>
      <c r="L181" s="3">
        <v>9.442138671875E-2</v>
      </c>
    </row>
    <row r="182" spans="1:12">
      <c r="B182" s="167">
        <v>12</v>
      </c>
      <c r="C182" s="3">
        <v>1.1689835061645511E-12</v>
      </c>
      <c r="D182" s="3">
        <v>3.6539521200000026E-9</v>
      </c>
      <c r="E182" s="3">
        <v>3.5623783460404688E-7</v>
      </c>
      <c r="F182" s="3">
        <v>8.3053930086400081E-6</v>
      </c>
      <c r="G182" s="3">
        <v>8.7525928393006325E-5</v>
      </c>
      <c r="H182" s="3">
        <v>5.527077595275596E-4</v>
      </c>
      <c r="I182" s="3">
        <v>2.4262392292392627E-3</v>
      </c>
      <c r="J182" s="3">
        <v>8.0728420043980828E-3</v>
      </c>
      <c r="K182" s="3">
        <v>2.1474047914383856E-2</v>
      </c>
      <c r="L182" s="3">
        <v>4.7210693359375E-2</v>
      </c>
    </row>
    <row r="183" spans="1:12">
      <c r="B183" s="167">
        <v>13</v>
      </c>
      <c r="C183" s="3">
        <v>2.3663633728027363E-14</v>
      </c>
      <c r="D183" s="3">
        <v>1.5615180000000016E-10</v>
      </c>
      <c r="E183" s="3">
        <v>2.4179038547785991E-8</v>
      </c>
      <c r="F183" s="3">
        <v>7.9859548160000085E-7</v>
      </c>
      <c r="G183" s="3">
        <v>1.1221272870898247E-5</v>
      </c>
      <c r="H183" s="3">
        <v>9.1105674647399933E-5</v>
      </c>
      <c r="I183" s="3">
        <v>5.024755800199656E-4</v>
      </c>
      <c r="J183" s="3">
        <v>2.0699594883072017E-3</v>
      </c>
      <c r="K183" s="3">
        <v>6.7575675255054091E-3</v>
      </c>
      <c r="L183" s="3">
        <v>1.8157958984375E-2</v>
      </c>
    </row>
    <row r="184" spans="1:12">
      <c r="B184" s="167">
        <v>14</v>
      </c>
      <c r="C184" s="3">
        <v>3.5584411621093771E-16</v>
      </c>
      <c r="D184" s="3">
        <v>4.957200000000004E-12</v>
      </c>
      <c r="E184" s="3">
        <v>1.2191111872833276E-9</v>
      </c>
      <c r="F184" s="3">
        <v>5.7042534400000053E-8</v>
      </c>
      <c r="G184" s="3">
        <v>1.0686926543712616E-6</v>
      </c>
      <c r="H184" s="3">
        <v>1.1155796895599992E-5</v>
      </c>
      <c r="I184" s="3">
        <v>7.7303935387687013E-5</v>
      </c>
      <c r="J184" s="3">
        <v>3.9427799777280021E-4</v>
      </c>
      <c r="K184" s="3">
        <v>1.5796911098584073E-3</v>
      </c>
      <c r="L184" s="3">
        <v>5.18798828125E-3</v>
      </c>
    </row>
    <row r="185" spans="1:12">
      <c r="B185" s="167">
        <v>15</v>
      </c>
      <c r="C185" s="3">
        <v>3.7457275390625035E-18</v>
      </c>
      <c r="D185" s="3">
        <v>1.1016000000000011E-13</v>
      </c>
      <c r="E185" s="3">
        <v>4.3027453668823329E-11</v>
      </c>
      <c r="F185" s="3">
        <v>2.8521267200000033E-9</v>
      </c>
      <c r="G185" s="3">
        <v>7.1246176958084106E-8</v>
      </c>
      <c r="H185" s="3">
        <v>9.5621116247999927E-7</v>
      </c>
      <c r="I185" s="3">
        <v>8.3250391955970641E-6</v>
      </c>
      <c r="J185" s="3">
        <v>5.2570399703040048E-5</v>
      </c>
      <c r="K185" s="3">
        <v>2.5849490888592118E-4</v>
      </c>
      <c r="L185" s="3">
        <v>1.03759765625E-3</v>
      </c>
    </row>
    <row r="186" spans="1:12">
      <c r="B186" s="167">
        <v>16</v>
      </c>
      <c r="C186" s="3">
        <v>2.4642944335937518E-20</v>
      </c>
      <c r="D186" s="3">
        <v>1.5300000000000012E-15</v>
      </c>
      <c r="E186" s="3">
        <v>9.4913500740051481E-13</v>
      </c>
      <c r="F186" s="3">
        <v>8.9128960000000078E-11</v>
      </c>
      <c r="G186" s="3">
        <v>2.9685907065868378E-9</v>
      </c>
      <c r="H186" s="3">
        <v>5.1225597989999965E-8</v>
      </c>
      <c r="I186" s="3">
        <v>5.6033917662672527E-7</v>
      </c>
      <c r="J186" s="3">
        <v>4.3808666419200034E-6</v>
      </c>
      <c r="K186" s="3">
        <v>2.6436979317878296E-5</v>
      </c>
      <c r="L186" s="3">
        <v>1.2969970703125E-4</v>
      </c>
    </row>
    <row r="187" spans="1:12">
      <c r="B187" s="167">
        <v>17</v>
      </c>
      <c r="C187" s="3">
        <v>7.6293945312500064E-23</v>
      </c>
      <c r="D187" s="3">
        <v>1.0000000000000008E-17</v>
      </c>
      <c r="E187" s="3">
        <v>9.8526125335693606E-15</v>
      </c>
      <c r="F187" s="3">
        <v>1.3107200000000011E-12</v>
      </c>
      <c r="G187" s="3">
        <v>5.8207660913467407E-11</v>
      </c>
      <c r="H187" s="3">
        <v>1.2914016299999991E-9</v>
      </c>
      <c r="I187" s="3">
        <v>1.7748299712158717E-8</v>
      </c>
      <c r="J187" s="3">
        <v>1.7179869184000014E-7</v>
      </c>
      <c r="K187" s="3">
        <v>1.2723679885609876E-6</v>
      </c>
      <c r="L187" s="3">
        <v>7.62939453125E-6</v>
      </c>
    </row>
    <row r="188" spans="1:12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1">
        <v>18</v>
      </c>
      <c r="B189" s="167">
        <v>0</v>
      </c>
      <c r="C189" s="3">
        <v>0.3972143184582182</v>
      </c>
      <c r="D189" s="3">
        <v>0.15009463529699918</v>
      </c>
      <c r="E189" s="3">
        <v>5.3646409805556176E-2</v>
      </c>
      <c r="F189" s="3">
        <v>1.8014398509482003E-2</v>
      </c>
      <c r="G189" s="3">
        <v>5.6377101136604324E-3</v>
      </c>
      <c r="H189" s="3">
        <v>1.6284135979104471E-3</v>
      </c>
      <c r="I189" s="3">
        <v>4.2898333340437873E-4</v>
      </c>
      <c r="J189" s="3">
        <v>1.0155995666841593E-4</v>
      </c>
      <c r="K189" s="3">
        <v>2.1209401372879943E-5</v>
      </c>
      <c r="L189" s="3">
        <v>3.814697265625E-6</v>
      </c>
    </row>
    <row r="190" spans="1:12">
      <c r="B190" s="167">
        <v>1</v>
      </c>
      <c r="C190" s="3">
        <v>0.37630830169725937</v>
      </c>
      <c r="D190" s="3">
        <v>0.30018927059399841</v>
      </c>
      <c r="E190" s="3">
        <v>0.17040624291176668</v>
      </c>
      <c r="F190" s="3">
        <v>8.1064793292668996E-2</v>
      </c>
      <c r="G190" s="3">
        <v>3.3826260681962594E-2</v>
      </c>
      <c r="H190" s="3">
        <v>1.2562047755309162E-2</v>
      </c>
      <c r="I190" s="3">
        <v>4.1578384622270549E-3</v>
      </c>
      <c r="J190" s="3">
        <v>1.2187194800209911E-3</v>
      </c>
      <c r="K190" s="3">
        <v>3.1235663840059548E-4</v>
      </c>
      <c r="L190" s="3">
        <v>6.866455078125E-5</v>
      </c>
    </row>
    <row r="191" spans="1:12">
      <c r="B191" s="167">
        <v>2</v>
      </c>
      <c r="C191" s="3">
        <v>0.16834845075930027</v>
      </c>
      <c r="D191" s="3">
        <v>0.28351208889433183</v>
      </c>
      <c r="E191" s="3">
        <v>0.25560936436765008</v>
      </c>
      <c r="F191" s="3">
        <v>0.17226268574692163</v>
      </c>
      <c r="G191" s="3">
        <v>9.5841071932227351E-2</v>
      </c>
      <c r="H191" s="3">
        <v>4.5761745394340525E-2</v>
      </c>
      <c r="I191" s="3">
        <v>1.9030106807885364E-2</v>
      </c>
      <c r="J191" s="3">
        <v>6.9060770534522852E-3</v>
      </c>
      <c r="K191" s="3">
        <v>2.1722984397859594E-3</v>
      </c>
      <c r="L191" s="3">
        <v>5.83648681640625E-4</v>
      </c>
    </row>
    <row r="192" spans="1:12">
      <c r="B192" s="167">
        <v>3</v>
      </c>
      <c r="C192" s="3">
        <v>4.7255705476294818E-2</v>
      </c>
      <c r="D192" s="3">
        <v>0.16800716378923367</v>
      </c>
      <c r="E192" s="3">
        <v>0.24057351940484717</v>
      </c>
      <c r="F192" s="3">
        <v>0.22968358099589553</v>
      </c>
      <c r="G192" s="3">
        <v>0.17038412787951529</v>
      </c>
      <c r="H192" s="3">
        <v>0.10459827518706406</v>
      </c>
      <c r="I192" s="3">
        <v>5.4650563140593855E-2</v>
      </c>
      <c r="J192" s="3">
        <v>2.4554940634497015E-2</v>
      </c>
      <c r="K192" s="3">
        <v>9.4791204645205494E-3</v>
      </c>
      <c r="L192" s="3">
        <v>3.11279296875E-3</v>
      </c>
    </row>
    <row r="193" spans="2:12">
      <c r="B193" s="167">
        <v>4</v>
      </c>
      <c r="C193" s="3">
        <v>9.3267839755845038E-3</v>
      </c>
      <c r="D193" s="3">
        <v>7.0002984912180696E-2</v>
      </c>
      <c r="E193" s="3">
        <v>0.15920306431203127</v>
      </c>
      <c r="F193" s="3">
        <v>0.21532835718365204</v>
      </c>
      <c r="G193" s="3">
        <v>0.21298015984939411</v>
      </c>
      <c r="H193" s="3">
        <v>0.16810437083635299</v>
      </c>
      <c r="I193" s="3">
        <v>0.11035209864927606</v>
      </c>
      <c r="J193" s="3">
        <v>6.1387351586242533E-2</v>
      </c>
      <c r="K193" s="3">
        <v>2.9083665061597142E-2</v>
      </c>
      <c r="L193" s="3">
        <v>1.16729736328125E-2</v>
      </c>
    </row>
    <row r="194" spans="2:12">
      <c r="B194" s="167">
        <v>5</v>
      </c>
      <c r="C194" s="3">
        <v>1.3744734279808745E-3</v>
      </c>
      <c r="D194" s="3">
        <v>2.1778706417122883E-2</v>
      </c>
      <c r="E194" s="3">
        <v>7.866504354241545E-2</v>
      </c>
      <c r="F194" s="3">
        <v>0.15072985002855643</v>
      </c>
      <c r="G194" s="3">
        <v>0.19878148252610117</v>
      </c>
      <c r="H194" s="3">
        <v>0.20172524500362354</v>
      </c>
      <c r="I194" s="3">
        <v>0.16637701027121621</v>
      </c>
      <c r="J194" s="3">
        <v>0.11458972296098607</v>
      </c>
      <c r="K194" s="3">
        <v>6.6628032686567987E-2</v>
      </c>
      <c r="L194" s="3">
        <v>3.2684326171875E-2</v>
      </c>
    </row>
    <row r="195" spans="2:12">
      <c r="B195" s="167">
        <v>6</v>
      </c>
      <c r="C195" s="3">
        <v>1.5673819792764361E-4</v>
      </c>
      <c r="D195" s="3">
        <v>5.2430219152332881E-3</v>
      </c>
      <c r="E195" s="3">
        <v>3.0077810766217683E-2</v>
      </c>
      <c r="F195" s="3">
        <v>8.1645335432134744E-2</v>
      </c>
      <c r="G195" s="3">
        <v>0.14356440404662862</v>
      </c>
      <c r="H195" s="3">
        <v>0.18731629893193616</v>
      </c>
      <c r="I195" s="3">
        <v>0.19410651198308554</v>
      </c>
      <c r="J195" s="3">
        <v>0.16551848872142438</v>
      </c>
      <c r="K195" s="3">
        <v>0.11811333067164324</v>
      </c>
      <c r="L195" s="3">
        <v>7.08160400390625E-2</v>
      </c>
    </row>
    <row r="196" spans="2:12">
      <c r="B196" s="167">
        <v>7</v>
      </c>
      <c r="C196" s="3">
        <v>1.4141792294223483E-5</v>
      </c>
      <c r="D196" s="3">
        <v>9.9867084099681657E-4</v>
      </c>
      <c r="E196" s="3">
        <v>9.0991696435616526E-3</v>
      </c>
      <c r="F196" s="3">
        <v>3.4990858042343455E-2</v>
      </c>
      <c r="G196" s="3">
        <v>8.2036802312359214E-2</v>
      </c>
      <c r="H196" s="3">
        <v>0.13762013799081024</v>
      </c>
      <c r="I196" s="3">
        <v>0.17917524183054048</v>
      </c>
      <c r="J196" s="3">
        <v>0.18916398711019927</v>
      </c>
      <c r="K196" s="3">
        <v>0.16566545081217493</v>
      </c>
      <c r="L196" s="3">
        <v>0.12139892578125</v>
      </c>
    </row>
    <row r="197" spans="2:12">
      <c r="B197" s="167">
        <v>8</v>
      </c>
      <c r="C197" s="3">
        <v>1.0234191791872259E-6</v>
      </c>
      <c r="D197" s="3">
        <v>1.525747118189581E-4</v>
      </c>
      <c r="E197" s="3">
        <v>2.2078867517465778E-3</v>
      </c>
      <c r="F197" s="3">
        <v>1.2028107452055563E-2</v>
      </c>
      <c r="G197" s="3">
        <v>3.7600201059831306E-2</v>
      </c>
      <c r="H197" s="3">
        <v>8.1097581316013176E-2</v>
      </c>
      <c r="I197" s="3">
        <v>0.13265859250915016</v>
      </c>
      <c r="J197" s="3">
        <v>0.1734003215176827</v>
      </c>
      <c r="K197" s="3">
        <v>0.18637363216369679</v>
      </c>
      <c r="L197" s="3">
        <v>0.16692352294921875</v>
      </c>
    </row>
    <row r="198" spans="2:12">
      <c r="B198" s="167">
        <v>9</v>
      </c>
      <c r="C198" s="3">
        <v>5.9849074806270531E-8</v>
      </c>
      <c r="D198" s="3">
        <v>1.8836384175180014E-5</v>
      </c>
      <c r="E198" s="3">
        <v>4.3291897093070169E-4</v>
      </c>
      <c r="F198" s="3">
        <v>3.3411409589043234E-3</v>
      </c>
      <c r="G198" s="3">
        <v>1.3926000392530113E-2</v>
      </c>
      <c r="H198" s="3">
        <v>3.8617895864768187E-2</v>
      </c>
      <c r="I198" s="3">
        <v>7.9368388680688129E-2</v>
      </c>
      <c r="J198" s="3">
        <v>0.12844468260569092</v>
      </c>
      <c r="K198" s="3">
        <v>0.16943057469426981</v>
      </c>
      <c r="L198" s="3">
        <v>0.1854705810546875</v>
      </c>
    </row>
    <row r="199" spans="2:12">
      <c r="B199" s="167">
        <v>10</v>
      </c>
      <c r="C199" s="3">
        <v>2.8349561750338672E-9</v>
      </c>
      <c r="D199" s="3">
        <v>1.8836384175180015E-6</v>
      </c>
      <c r="E199" s="3">
        <v>6.8757718912523214E-5</v>
      </c>
      <c r="F199" s="3">
        <v>7.5175671575347268E-4</v>
      </c>
      <c r="G199" s="3">
        <v>4.177800117759034E-3</v>
      </c>
      <c r="H199" s="3">
        <v>1.489547411926773E-2</v>
      </c>
      <c r="I199" s="3">
        <v>3.8463142206795004E-2</v>
      </c>
      <c r="J199" s="3">
        <v>7.7066809563414537E-2</v>
      </c>
      <c r="K199" s="3">
        <v>0.12476251409305322</v>
      </c>
      <c r="L199" s="3">
        <v>0.16692352294921875</v>
      </c>
    </row>
    <row r="200" spans="2:12">
      <c r="B200" s="167">
        <v>11</v>
      </c>
      <c r="C200" s="3">
        <v>1.0851506890081789E-10</v>
      </c>
      <c r="D200" s="3">
        <v>1.5221320545600012E-7</v>
      </c>
      <c r="E200" s="3">
        <v>8.8245200743345303E-6</v>
      </c>
      <c r="F200" s="3">
        <v>1.3668303922790412E-4</v>
      </c>
      <c r="G200" s="3">
        <v>1.0128000285476446E-3</v>
      </c>
      <c r="H200" s="3">
        <v>4.6427451800315003E-3</v>
      </c>
      <c r="I200" s="3">
        <v>1.5062489255807832E-2</v>
      </c>
      <c r="J200" s="3">
        <v>3.736572584892827E-2</v>
      </c>
      <c r="K200" s="3">
        <v>7.4238851361155614E-2</v>
      </c>
      <c r="L200" s="3">
        <v>0.12139892578125</v>
      </c>
    </row>
    <row r="201" spans="2:12">
      <c r="B201" s="167">
        <v>12</v>
      </c>
      <c r="C201" s="3">
        <v>3.3316029925689706E-12</v>
      </c>
      <c r="D201" s="3">
        <v>9.8656707240000066E-9</v>
      </c>
      <c r="E201" s="3">
        <v>9.0840647824031961E-7</v>
      </c>
      <c r="F201" s="3">
        <v>1.9932943220736018E-5</v>
      </c>
      <c r="G201" s="3">
        <v>1.9693333888426423E-4</v>
      </c>
      <c r="H201" s="3">
        <v>1.1606862950078749E-3</v>
      </c>
      <c r="I201" s="3">
        <v>4.7311664970165635E-3</v>
      </c>
      <c r="J201" s="3">
        <v>1.4531115607916548E-2</v>
      </c>
      <c r="K201" s="3">
        <v>3.5432179058733367E-2</v>
      </c>
      <c r="L201" s="3">
        <v>7.08160400390625E-2</v>
      </c>
    </row>
    <row r="202" spans="2:12">
      <c r="B202" s="167">
        <v>13</v>
      </c>
      <c r="C202" s="3">
        <v>8.0929627349853563E-14</v>
      </c>
      <c r="D202" s="3">
        <v>5.0593183200000052E-10</v>
      </c>
      <c r="E202" s="3">
        <v>7.3987857956225154E-8</v>
      </c>
      <c r="F202" s="3">
        <v>2.2999549870080026E-6</v>
      </c>
      <c r="G202" s="3">
        <v>3.0297436751425266E-5</v>
      </c>
      <c r="H202" s="3">
        <v>2.2958630011144781E-4</v>
      </c>
      <c r="I202" s="3">
        <v>1.1757928572467197E-3</v>
      </c>
      <c r="J202" s="3">
        <v>4.4711124947435545E-3</v>
      </c>
      <c r="K202" s="3">
        <v>1.3379983700500711E-2</v>
      </c>
      <c r="L202" s="3">
        <v>3.2684326171875E-2</v>
      </c>
    </row>
    <row r="203" spans="2:12">
      <c r="B203" s="167">
        <v>14</v>
      </c>
      <c r="C203" s="3">
        <v>1.5212335968017587E-15</v>
      </c>
      <c r="D203" s="3">
        <v>2.0076660000000017E-11</v>
      </c>
      <c r="E203" s="3">
        <v>4.6631002913587277E-9</v>
      </c>
      <c r="F203" s="3">
        <v>2.0535312384000019E-7</v>
      </c>
      <c r="G203" s="3">
        <v>3.6068377085030079E-6</v>
      </c>
      <c r="H203" s="3">
        <v>3.5140760221139972E-5</v>
      </c>
      <c r="I203" s="3">
        <v>2.2611401100898455E-4</v>
      </c>
      <c r="J203" s="3">
        <v>1.0645505939865607E-3</v>
      </c>
      <c r="K203" s="3">
        <v>3.9097354968995589E-3</v>
      </c>
      <c r="L203" s="3">
        <v>1.16729736328125E-2</v>
      </c>
    </row>
    <row r="204" spans="2:12">
      <c r="B204" s="167">
        <v>15</v>
      </c>
      <c r="C204" s="3">
        <v>2.1350646972656264E-17</v>
      </c>
      <c r="D204" s="3">
        <v>5.9486400000000054E-13</v>
      </c>
      <c r="E204" s="3">
        <v>2.1944001371099901E-10</v>
      </c>
      <c r="F204" s="3">
        <v>1.3690208256000014E-8</v>
      </c>
      <c r="G204" s="3">
        <v>3.2060779631137848E-7</v>
      </c>
      <c r="H204" s="3">
        <v>4.0160868824159974E-6</v>
      </c>
      <c r="I204" s="3">
        <v>3.2467652862828543E-5</v>
      </c>
      <c r="J204" s="3">
        <v>1.8925343893094412E-4</v>
      </c>
      <c r="K204" s="3">
        <v>8.5303319932353988E-4</v>
      </c>
      <c r="L204" s="3">
        <v>3.11279296875E-3</v>
      </c>
    </row>
    <row r="205" spans="2:12">
      <c r="B205" s="167">
        <v>16</v>
      </c>
      <c r="C205" s="3">
        <v>2.1069717407226581E-19</v>
      </c>
      <c r="D205" s="3">
        <v>1.2393000000000012E-14</v>
      </c>
      <c r="E205" s="3">
        <v>7.2608828066139383E-12</v>
      </c>
      <c r="F205" s="3">
        <v>6.4172851200000071E-10</v>
      </c>
      <c r="G205" s="3">
        <v>2.0037987269461155E-8</v>
      </c>
      <c r="H205" s="3">
        <v>3.227212673369998E-7</v>
      </c>
      <c r="I205" s="3">
        <v>3.2779841832663433E-6</v>
      </c>
      <c r="J205" s="3">
        <v>2.3656679866368022E-5</v>
      </c>
      <c r="K205" s="3">
        <v>1.3086304762349759E-4</v>
      </c>
      <c r="L205" s="3">
        <v>5.83648681640625E-4</v>
      </c>
    </row>
    <row r="206" spans="2:12">
      <c r="B206" s="167">
        <v>17</v>
      </c>
      <c r="C206" s="3">
        <v>1.3046264648437511E-21</v>
      </c>
      <c r="D206" s="3">
        <v>1.6200000000000014E-16</v>
      </c>
      <c r="E206" s="3">
        <v>1.5074497176361121E-13</v>
      </c>
      <c r="F206" s="3">
        <v>1.8874368000000019E-11</v>
      </c>
      <c r="G206" s="3">
        <v>7.8580342233181E-10</v>
      </c>
      <c r="H206" s="3">
        <v>1.6271660537999987E-8</v>
      </c>
      <c r="I206" s="3">
        <v>2.0765510663225697E-7</v>
      </c>
      <c r="J206" s="3">
        <v>1.8554258718720016E-6</v>
      </c>
      <c r="K206" s="3">
        <v>1.2596443086753778E-5</v>
      </c>
      <c r="L206" s="3">
        <v>6.866455078125E-5</v>
      </c>
    </row>
    <row r="207" spans="2:12">
      <c r="B207" s="167">
        <v>18</v>
      </c>
      <c r="C207" s="3">
        <v>3.8146972656250039E-24</v>
      </c>
      <c r="D207" s="3">
        <v>1.000000000000001E-18</v>
      </c>
      <c r="E207" s="3">
        <v>1.4778918800354044E-15</v>
      </c>
      <c r="F207" s="3">
        <v>2.6214400000000027E-13</v>
      </c>
      <c r="G207" s="3">
        <v>1.4551915228366852E-11</v>
      </c>
      <c r="H207" s="3">
        <v>3.8742048899999975E-10</v>
      </c>
      <c r="I207" s="3">
        <v>6.2119048992555506E-9</v>
      </c>
      <c r="J207" s="3">
        <v>6.8719476736000071E-8</v>
      </c>
      <c r="K207" s="3">
        <v>5.7256559485244438E-7</v>
      </c>
      <c r="L207" s="3">
        <v>3.814697265625E-6</v>
      </c>
    </row>
    <row r="208" spans="2:12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1">
        <v>19</v>
      </c>
      <c r="B209" s="167">
        <v>0</v>
      </c>
      <c r="C209" s="3">
        <v>0.37735360253530725</v>
      </c>
      <c r="D209" s="3">
        <v>0.13508517176729928</v>
      </c>
      <c r="E209" s="3">
        <v>4.559944833472275E-2</v>
      </c>
      <c r="F209" s="3">
        <v>1.4411518807585602E-2</v>
      </c>
      <c r="G209" s="3">
        <v>4.2282825852453243E-3</v>
      </c>
      <c r="H209" s="3">
        <v>1.139889518537313E-3</v>
      </c>
      <c r="I209" s="3">
        <v>2.7883916671284618E-4</v>
      </c>
      <c r="J209" s="3">
        <v>6.0935974001049558E-5</v>
      </c>
      <c r="K209" s="3">
        <v>1.1665170755083969E-5</v>
      </c>
      <c r="L209" s="3">
        <v>1.9073486328125E-6</v>
      </c>
    </row>
    <row r="210" spans="1:12">
      <c r="B210" s="167">
        <v>1</v>
      </c>
      <c r="C210" s="3">
        <v>0.37735360253530731</v>
      </c>
      <c r="D210" s="3">
        <v>0.28517980706429846</v>
      </c>
      <c r="E210" s="3">
        <v>0.15289226794583513</v>
      </c>
      <c r="F210" s="3">
        <v>6.8454714336031619E-2</v>
      </c>
      <c r="G210" s="3">
        <v>2.6779123039887054E-2</v>
      </c>
      <c r="H210" s="3">
        <v>9.2819575080895483E-3</v>
      </c>
      <c r="I210" s="3">
        <v>2.8527391671391185E-3</v>
      </c>
      <c r="J210" s="3">
        <v>7.7185567067996111E-4</v>
      </c>
      <c r="K210" s="3">
        <v>1.8134038173812353E-4</v>
      </c>
      <c r="L210" s="3">
        <v>3.62396240234375E-5</v>
      </c>
    </row>
    <row r="211" spans="1:12">
      <c r="B211" s="167">
        <v>2</v>
      </c>
      <c r="C211" s="3">
        <v>0.17874644330619824</v>
      </c>
      <c r="D211" s="3">
        <v>0.28517980706429852</v>
      </c>
      <c r="E211" s="3">
        <v>0.24282889614926756</v>
      </c>
      <c r="F211" s="3">
        <v>0.15402310725607113</v>
      </c>
      <c r="G211" s="3">
        <v>8.0337369119661162E-2</v>
      </c>
      <c r="H211" s="3">
        <v>3.5801836102631115E-2</v>
      </c>
      <c r="I211" s="3">
        <v>1.3824812886904956E-2</v>
      </c>
      <c r="J211" s="3">
        <v>4.6311340240797671E-3</v>
      </c>
      <c r="K211" s="3">
        <v>1.335324629162546E-3</v>
      </c>
      <c r="L211" s="3">
        <v>3.261566162109375E-4</v>
      </c>
    </row>
    <row r="212" spans="1:12">
      <c r="B212" s="167">
        <v>3</v>
      </c>
      <c r="C212" s="3">
        <v>5.3310342740445091E-2</v>
      </c>
      <c r="D212" s="3">
        <v>0.17955765629974349</v>
      </c>
      <c r="E212" s="3">
        <v>0.24282889614926761</v>
      </c>
      <c r="F212" s="3">
        <v>0.21819940194610077</v>
      </c>
      <c r="G212" s="3">
        <v>0.15174836389269331</v>
      </c>
      <c r="H212" s="3">
        <v>8.6947316249246995E-2</v>
      </c>
      <c r="I212" s="3">
        <v>4.2183403424145886E-2</v>
      </c>
      <c r="J212" s="3">
        <v>1.7495395202079125E-2</v>
      </c>
      <c r="K212" s="3">
        <v>6.1910505533899849E-3</v>
      </c>
      <c r="L212" s="3">
        <v>1.8482208251953125E-3</v>
      </c>
    </row>
    <row r="213" spans="1:12">
      <c r="B213" s="167">
        <v>4</v>
      </c>
      <c r="C213" s="3">
        <v>1.1223230050620019E-2</v>
      </c>
      <c r="D213" s="3">
        <v>7.9803402799885986E-2</v>
      </c>
      <c r="E213" s="3">
        <v>0.17140863257595368</v>
      </c>
      <c r="F213" s="3">
        <v>0.21819940194610074</v>
      </c>
      <c r="G213" s="3">
        <v>0.20233115185692441</v>
      </c>
      <c r="H213" s="3">
        <v>0.1490525421415663</v>
      </c>
      <c r="I213" s="3">
        <v>9.0856561221237281E-2</v>
      </c>
      <c r="J213" s="3">
        <v>4.6654387205544323E-2</v>
      </c>
      <c r="K213" s="3">
        <v>2.0261619992912677E-2</v>
      </c>
      <c r="L213" s="3">
        <v>7.39288330078125E-3</v>
      </c>
    </row>
    <row r="214" spans="1:12">
      <c r="B214" s="167">
        <v>5</v>
      </c>
      <c r="C214" s="3">
        <v>1.7720889553610561E-3</v>
      </c>
      <c r="D214" s="3">
        <v>2.6601134266628669E-2</v>
      </c>
      <c r="E214" s="3">
        <v>9.0745746657857826E-2</v>
      </c>
      <c r="F214" s="3">
        <v>0.16364955145957558</v>
      </c>
      <c r="G214" s="3">
        <v>0.20233115185692441</v>
      </c>
      <c r="H214" s="3">
        <v>0.19163898275344238</v>
      </c>
      <c r="I214" s="3">
        <v>0.14676829120353715</v>
      </c>
      <c r="J214" s="3">
        <v>9.330877441108866E-2</v>
      </c>
      <c r="K214" s="3">
        <v>4.9733067255331109E-2</v>
      </c>
      <c r="L214" s="3">
        <v>2.217864990234375E-2</v>
      </c>
    </row>
    <row r="215" spans="1:12">
      <c r="B215" s="167">
        <v>6</v>
      </c>
      <c r="C215" s="3">
        <v>2.1762495943030514E-4</v>
      </c>
      <c r="D215" s="3">
        <v>6.8965903654222473E-3</v>
      </c>
      <c r="E215" s="3">
        <v>3.7365895682647352E-2</v>
      </c>
      <c r="F215" s="3">
        <v>9.5462238351419093E-2</v>
      </c>
      <c r="G215" s="3">
        <v>0.15736867366649676</v>
      </c>
      <c r="H215" s="3">
        <v>0.19163898275344238</v>
      </c>
      <c r="I215" s="3">
        <v>0.18440118638393124</v>
      </c>
      <c r="J215" s="3">
        <v>0.14514698241724905</v>
      </c>
      <c r="K215" s="3">
        <v>9.494494657835939E-2</v>
      </c>
      <c r="L215" s="3">
        <v>5.175018310546875E-2</v>
      </c>
    </row>
    <row r="216" spans="1:12">
      <c r="B216" s="167">
        <v>7</v>
      </c>
      <c r="C216" s="3">
        <v>2.127161257589449E-5</v>
      </c>
      <c r="D216" s="3">
        <v>1.4231059484204639E-3</v>
      </c>
      <c r="E216" s="3">
        <v>1.2245965811960056E-2</v>
      </c>
      <c r="F216" s="3">
        <v>4.4321753520301717E-2</v>
      </c>
      <c r="G216" s="3">
        <v>9.7418702745926566E-2</v>
      </c>
      <c r="H216" s="3">
        <v>0.15252898627314804</v>
      </c>
      <c r="I216" s="3">
        <v>0.18440118638393127</v>
      </c>
      <c r="J216" s="3">
        <v>0.17970578775468932</v>
      </c>
      <c r="K216" s="3">
        <v>0.1442669967489357</v>
      </c>
      <c r="L216" s="3">
        <v>9.610748291015625E-2</v>
      </c>
    </row>
    <row r="217" spans="1:12">
      <c r="B217" s="167">
        <v>8</v>
      </c>
      <c r="C217" s="3">
        <v>1.6793378349390387E-6</v>
      </c>
      <c r="D217" s="3">
        <v>2.3718432473674394E-4</v>
      </c>
      <c r="E217" s="3">
        <v>3.2415791855188391E-3</v>
      </c>
      <c r="F217" s="3">
        <v>1.6620657570113141E-2</v>
      </c>
      <c r="G217" s="3">
        <v>4.8709351372963283E-2</v>
      </c>
      <c r="H217" s="3">
        <v>9.8054348318452292E-2</v>
      </c>
      <c r="I217" s="3">
        <v>0.14893941977163677</v>
      </c>
      <c r="J217" s="3">
        <v>0.17970578775468932</v>
      </c>
      <c r="K217" s="3">
        <v>0.17705495055551196</v>
      </c>
      <c r="L217" s="3">
        <v>0.14416122436523438</v>
      </c>
    </row>
    <row r="218" spans="1:12">
      <c r="B218" s="167">
        <v>9</v>
      </c>
      <c r="C218" s="3">
        <v>1.080275800253183E-7</v>
      </c>
      <c r="D218" s="3">
        <v>3.2210216939557821E-5</v>
      </c>
      <c r="E218" s="3">
        <v>6.9916413805308324E-4</v>
      </c>
      <c r="F218" s="3">
        <v>5.0785342575345718E-3</v>
      </c>
      <c r="G218" s="3">
        <v>1.9844550559355412E-2</v>
      </c>
      <c r="H218" s="3">
        <v>5.1361801500141684E-2</v>
      </c>
      <c r="I218" s="3">
        <v>9.8019960020649846E-2</v>
      </c>
      <c r="J218" s="3">
        <v>0.14642693817048763</v>
      </c>
      <c r="K218" s="3">
        <v>0.17705495055551196</v>
      </c>
      <c r="L218" s="3">
        <v>0.17619705200195313</v>
      </c>
    </row>
    <row r="219" spans="1:12">
      <c r="B219" s="167">
        <v>10</v>
      </c>
      <c r="C219" s="3">
        <v>5.6856621065957002E-9</v>
      </c>
      <c r="D219" s="3">
        <v>3.5789129932842026E-6</v>
      </c>
      <c r="E219" s="3">
        <v>1.2338190671524999E-4</v>
      </c>
      <c r="F219" s="3">
        <v>1.2696335643836429E-3</v>
      </c>
      <c r="G219" s="3">
        <v>6.6148501864518039E-3</v>
      </c>
      <c r="H219" s="3">
        <v>2.2012200642917867E-2</v>
      </c>
      <c r="I219" s="3">
        <v>5.2779978472657592E-2</v>
      </c>
      <c r="J219" s="3">
        <v>9.7617958780325087E-2</v>
      </c>
      <c r="K219" s="3">
        <v>0.14486314136360071</v>
      </c>
      <c r="L219" s="3">
        <v>0.17619705200195313</v>
      </c>
    </row>
    <row r="220" spans="1:12">
      <c r="B220" s="167">
        <v>11</v>
      </c>
      <c r="C220" s="3">
        <v>2.4483712420747036E-10</v>
      </c>
      <c r="D220" s="3">
        <v>3.253557266622003E-7</v>
      </c>
      <c r="E220" s="3">
        <v>1.7814499900062838E-5</v>
      </c>
      <c r="F220" s="3">
        <v>2.5969777453301783E-4</v>
      </c>
      <c r="G220" s="3">
        <v>1.804050050850492E-3</v>
      </c>
      <c r="H220" s="3">
        <v>7.7185638618023685E-3</v>
      </c>
      <c r="I220" s="3">
        <v>2.3252717788653343E-2</v>
      </c>
      <c r="J220" s="3">
        <v>5.3246159334722779E-2</v>
      </c>
      <c r="K220" s="3">
        <v>9.6974499590509536E-2</v>
      </c>
      <c r="L220" s="3">
        <v>0.14416122436523438</v>
      </c>
    </row>
    <row r="221" spans="1:12">
      <c r="B221" s="167">
        <v>12</v>
      </c>
      <c r="C221" s="3">
        <v>8.5907762879814164E-12</v>
      </c>
      <c r="D221" s="3">
        <v>2.4100424197200017E-8</v>
      </c>
      <c r="E221" s="3">
        <v>2.0958235176544515E-6</v>
      </c>
      <c r="F221" s="3">
        <v>4.3282962422169639E-5</v>
      </c>
      <c r="G221" s="3">
        <v>4.0090001130010933E-4</v>
      </c>
      <c r="H221" s="3">
        <v>2.2053039605149623E-3</v>
      </c>
      <c r="I221" s="3">
        <v>8.3471294625935086E-3</v>
      </c>
      <c r="J221" s="3">
        <v>2.3664959704321236E-2</v>
      </c>
      <c r="K221" s="3">
        <v>5.2895181594823391E-2</v>
      </c>
      <c r="L221" s="3">
        <v>9.610748291015625E-2</v>
      </c>
    </row>
    <row r="222" spans="1:12">
      <c r="B222" s="167">
        <v>13</v>
      </c>
      <c r="C222" s="3">
        <v>2.4346329561080947E-13</v>
      </c>
      <c r="D222" s="3">
        <v>1.4419057212000013E-9</v>
      </c>
      <c r="E222" s="3">
        <v>1.9915065099883931E-7</v>
      </c>
      <c r="F222" s="3">
        <v>5.8265526337536068E-6</v>
      </c>
      <c r="G222" s="3">
        <v>7.1956412284635007E-5</v>
      </c>
      <c r="H222" s="3">
        <v>5.0891629858037591E-4</v>
      </c>
      <c r="I222" s="3">
        <v>2.4201736311661643E-3</v>
      </c>
      <c r="J222" s="3">
        <v>8.4951137400127528E-3</v>
      </c>
      <c r="K222" s="3">
        <v>2.3303471611705404E-2</v>
      </c>
      <c r="L222" s="3">
        <v>5.175018310546875E-2</v>
      </c>
    </row>
    <row r="223" spans="1:12">
      <c r="B223" s="167">
        <v>14</v>
      </c>
      <c r="C223" s="3">
        <v>5.4916532844543483E-15</v>
      </c>
      <c r="D223" s="3">
        <v>6.8662177200000066E-11</v>
      </c>
      <c r="E223" s="3">
        <v>1.5061813941088693E-8</v>
      </c>
      <c r="F223" s="3">
        <v>6.2427349647360068E-7</v>
      </c>
      <c r="G223" s="3">
        <v>1.0279487469233572E-5</v>
      </c>
      <c r="H223" s="3">
        <v>9.3474422188232311E-5</v>
      </c>
      <c r="I223" s="3">
        <v>5.585016071921918E-4</v>
      </c>
      <c r="J223" s="3">
        <v>2.427175354289358E-3</v>
      </c>
      <c r="K223" s="3">
        <v>8.171347188520077E-3</v>
      </c>
      <c r="L223" s="3">
        <v>2.217864990234375E-2</v>
      </c>
    </row>
    <row r="224" spans="1:12">
      <c r="B224" s="167">
        <v>15</v>
      </c>
      <c r="C224" s="3">
        <v>9.6344794464111395E-17</v>
      </c>
      <c r="D224" s="3">
        <v>2.5430436000000025E-12</v>
      </c>
      <c r="E224" s="3">
        <v>8.8598905535815833E-10</v>
      </c>
      <c r="F224" s="3">
        <v>5.2022791372800057E-8</v>
      </c>
      <c r="G224" s="3">
        <v>1.1421652743592858E-6</v>
      </c>
      <c r="H224" s="3">
        <v>1.3353488884033188E-5</v>
      </c>
      <c r="I224" s="3">
        <v>1.0024387821398314E-4</v>
      </c>
      <c r="J224" s="3">
        <v>5.3937230095319085E-4</v>
      </c>
      <c r="K224" s="3">
        <v>2.228549233232748E-3</v>
      </c>
      <c r="L224" s="3">
        <v>7.39288330078125E-3</v>
      </c>
    </row>
    <row r="225" spans="1:12">
      <c r="B225" s="167">
        <v>16</v>
      </c>
      <c r="C225" s="3">
        <v>1.2676946640014659E-18</v>
      </c>
      <c r="D225" s="3">
        <v>7.0640100000000073E-14</v>
      </c>
      <c r="E225" s="3">
        <v>3.9087752442271701E-11</v>
      </c>
      <c r="F225" s="3">
        <v>3.2514244608000035E-9</v>
      </c>
      <c r="G225" s="3">
        <v>9.5180439529940486E-8</v>
      </c>
      <c r="H225" s="3">
        <v>1.4307309518606988E-6</v>
      </c>
      <c r="I225" s="3">
        <v>1.3494368221113113E-5</v>
      </c>
      <c r="J225" s="3">
        <v>8.9895383492198466E-5</v>
      </c>
      <c r="K225" s="3">
        <v>4.5583961588851666E-4</v>
      </c>
      <c r="L225" s="3">
        <v>1.8482208251953125E-3</v>
      </c>
    </row>
    <row r="226" spans="1:12">
      <c r="B226" s="167">
        <v>17</v>
      </c>
      <c r="C226" s="3">
        <v>1.1774253845214853E-20</v>
      </c>
      <c r="D226" s="3">
        <v>1.3851000000000011E-15</v>
      </c>
      <c r="E226" s="3">
        <v>1.2172656469911604E-12</v>
      </c>
      <c r="F226" s="3">
        <v>1.4344519680000015E-10</v>
      </c>
      <c r="G226" s="3">
        <v>5.5988493841141462E-9</v>
      </c>
      <c r="H226" s="3">
        <v>1.0820654257769991E-7</v>
      </c>
      <c r="I226" s="3">
        <v>1.282270283454187E-6</v>
      </c>
      <c r="J226" s="3">
        <v>1.0575927469670408E-5</v>
      </c>
      <c r="K226" s="3">
        <v>6.5816415128288496E-5</v>
      </c>
      <c r="L226" s="3">
        <v>3.261566162109375E-4</v>
      </c>
    </row>
    <row r="227" spans="1:12">
      <c r="B227" s="167">
        <v>18</v>
      </c>
      <c r="C227" s="3">
        <v>6.8855285644531316E-23</v>
      </c>
      <c r="D227" s="3">
        <v>1.7100000000000018E-17</v>
      </c>
      <c r="E227" s="3">
        <v>2.3867953862571781E-14</v>
      </c>
      <c r="F227" s="3">
        <v>3.9845888000000038E-12</v>
      </c>
      <c r="G227" s="3">
        <v>2.0736479200422764E-10</v>
      </c>
      <c r="H227" s="3">
        <v>5.1526925036999965E-9</v>
      </c>
      <c r="I227" s="3">
        <v>7.6717025505806051E-8</v>
      </c>
      <c r="J227" s="3">
        <v>7.8340203479040081E-7</v>
      </c>
      <c r="K227" s="3">
        <v>5.9833104662080444E-6</v>
      </c>
      <c r="L227" s="3">
        <v>3.62396240234375E-5</v>
      </c>
    </row>
    <row r="228" spans="1:12">
      <c r="B228" s="167">
        <v>19</v>
      </c>
      <c r="C228" s="3">
        <v>1.907348632812502E-25</v>
      </c>
      <c r="D228" s="3">
        <v>1.0000000000000011E-19</v>
      </c>
      <c r="E228" s="3">
        <v>2.2168378200531067E-16</v>
      </c>
      <c r="F228" s="3">
        <v>5.2428800000000056E-14</v>
      </c>
      <c r="G228" s="3">
        <v>3.637978807091713E-12</v>
      </c>
      <c r="H228" s="3">
        <v>1.1622614669999992E-10</v>
      </c>
      <c r="I228" s="3">
        <v>2.1741667147394428E-9</v>
      </c>
      <c r="J228" s="3">
        <v>2.7487790694400029E-8</v>
      </c>
      <c r="K228" s="3">
        <v>2.5765451768360001E-7</v>
      </c>
      <c r="L228" s="3">
        <v>1.9073486328125E-6</v>
      </c>
    </row>
    <row r="229" spans="1:12"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1">
        <v>20</v>
      </c>
      <c r="B230" s="167">
        <v>0</v>
      </c>
      <c r="C230" s="3">
        <v>0.35848592240854193</v>
      </c>
      <c r="D230" s="3">
        <v>0.12157665459056935</v>
      </c>
      <c r="E230" s="3">
        <v>3.8759531084514333E-2</v>
      </c>
      <c r="F230" s="3">
        <v>1.1529215046068483E-2</v>
      </c>
      <c r="G230" s="3">
        <v>3.1712119389339932E-3</v>
      </c>
      <c r="H230" s="3">
        <v>7.9792266297611905E-4</v>
      </c>
      <c r="I230" s="3">
        <v>1.8124545836335003E-4</v>
      </c>
      <c r="J230" s="3">
        <v>3.6561584400629733E-5</v>
      </c>
      <c r="K230" s="3">
        <v>6.4158439152961835E-6</v>
      </c>
      <c r="L230" s="3">
        <v>9.5367431640625E-7</v>
      </c>
    </row>
    <row r="231" spans="1:12">
      <c r="B231" s="167">
        <v>1</v>
      </c>
      <c r="C231" s="3">
        <v>0.37735360253530725</v>
      </c>
      <c r="D231" s="3">
        <v>0.27017034353459857</v>
      </c>
      <c r="E231" s="3">
        <v>0.13679834500416826</v>
      </c>
      <c r="F231" s="3">
        <v>5.764607523034241E-2</v>
      </c>
      <c r="G231" s="3">
        <v>2.1141412926226621E-2</v>
      </c>
      <c r="H231" s="3">
        <v>6.8393371112238782E-3</v>
      </c>
      <c r="I231" s="3">
        <v>1.9518741669899233E-3</v>
      </c>
      <c r="J231" s="3">
        <v>4.8748779200839646E-4</v>
      </c>
      <c r="K231" s="3">
        <v>1.0498653679575573E-4</v>
      </c>
      <c r="L231" s="3">
        <v>1.9073486328125E-5</v>
      </c>
    </row>
    <row r="232" spans="1:12">
      <c r="B232" s="167">
        <v>2</v>
      </c>
      <c r="C232" s="3">
        <v>0.18867680126765368</v>
      </c>
      <c r="D232" s="3">
        <v>0.28517980706429852</v>
      </c>
      <c r="E232" s="3">
        <v>0.22933840191875271</v>
      </c>
      <c r="F232" s="3">
        <v>0.13690942867206324</v>
      </c>
      <c r="G232" s="3">
        <v>6.6947807599717635E-2</v>
      </c>
      <c r="H232" s="3">
        <v>2.784587252426864E-2</v>
      </c>
      <c r="I232" s="3">
        <v>9.9845870849869147E-3</v>
      </c>
      <c r="J232" s="3">
        <v>3.0874226827198449E-3</v>
      </c>
      <c r="K232" s="3">
        <v>8.1603171782155582E-4</v>
      </c>
      <c r="L232" s="3">
        <v>1.811981201171875E-4</v>
      </c>
    </row>
    <row r="233" spans="1:12">
      <c r="B233" s="167">
        <v>3</v>
      </c>
      <c r="C233" s="3">
        <v>5.9582147768732753E-2</v>
      </c>
      <c r="D233" s="3">
        <v>0.19011987137619904</v>
      </c>
      <c r="E233" s="3">
        <v>0.24282889614926759</v>
      </c>
      <c r="F233" s="3">
        <v>0.20536414300809486</v>
      </c>
      <c r="G233" s="3">
        <v>0.13389561519943527</v>
      </c>
      <c r="H233" s="3">
        <v>7.1603672205262217E-2</v>
      </c>
      <c r="I233" s="3">
        <v>3.2257896736111562E-2</v>
      </c>
      <c r="J233" s="3">
        <v>1.2349690730879381E-2</v>
      </c>
      <c r="K233" s="3">
        <v>4.0059738874876375E-3</v>
      </c>
      <c r="L233" s="3">
        <v>1.087188720703125E-3</v>
      </c>
    </row>
    <row r="234" spans="1:12">
      <c r="B234" s="167">
        <v>4</v>
      </c>
      <c r="C234" s="3">
        <v>1.3327585685111273E-2</v>
      </c>
      <c r="D234" s="3">
        <v>8.9778828149871745E-2</v>
      </c>
      <c r="E234" s="3">
        <v>0.18212167211195074</v>
      </c>
      <c r="F234" s="3">
        <v>0.21819940194610077</v>
      </c>
      <c r="G234" s="3">
        <v>0.18968545486586663</v>
      </c>
      <c r="H234" s="3">
        <v>0.13042097437387049</v>
      </c>
      <c r="I234" s="3">
        <v>7.3820955992255285E-2</v>
      </c>
      <c r="J234" s="3">
        <v>3.4990790404158249E-2</v>
      </c>
      <c r="K234" s="3">
        <v>1.3929863745127467E-2</v>
      </c>
      <c r="L234" s="3">
        <v>4.6205520629882813E-3</v>
      </c>
    </row>
    <row r="235" spans="1:12">
      <c r="B235" s="167">
        <v>5</v>
      </c>
      <c r="C235" s="3">
        <v>2.2446460101240039E-3</v>
      </c>
      <c r="D235" s="3">
        <v>3.1921361119954403E-2</v>
      </c>
      <c r="E235" s="3">
        <v>0.10284517954557219</v>
      </c>
      <c r="F235" s="3">
        <v>0.17455952155688062</v>
      </c>
      <c r="G235" s="3">
        <v>0.20233115185692441</v>
      </c>
      <c r="H235" s="3">
        <v>0.17886305056987956</v>
      </c>
      <c r="I235" s="3">
        <v>0.12719918570973218</v>
      </c>
      <c r="J235" s="3">
        <v>7.4647019528870928E-2</v>
      </c>
      <c r="K235" s="3">
        <v>3.6470915987242822E-2</v>
      </c>
      <c r="L235" s="3">
        <v>1.47857666015625E-2</v>
      </c>
    </row>
    <row r="236" spans="1:12">
      <c r="B236" s="167">
        <v>6</v>
      </c>
      <c r="C236" s="3">
        <v>2.9534815922684272E-4</v>
      </c>
      <c r="D236" s="3">
        <v>8.8670447555428914E-3</v>
      </c>
      <c r="E236" s="3">
        <v>4.5372873328928927E-2</v>
      </c>
      <c r="F236" s="3">
        <v>0.1090997009730504</v>
      </c>
      <c r="G236" s="3">
        <v>0.16860929321410367</v>
      </c>
      <c r="H236" s="3">
        <v>0.19163898275344238</v>
      </c>
      <c r="I236" s="3">
        <v>0.17122967307079334</v>
      </c>
      <c r="J236" s="3">
        <v>0.1244116992147849</v>
      </c>
      <c r="K236" s="3">
        <v>7.4599600882996664E-2</v>
      </c>
      <c r="L236" s="3">
        <v>3.696441650390625E-2</v>
      </c>
    </row>
    <row r="237" spans="1:12">
      <c r="B237" s="167">
        <v>7</v>
      </c>
      <c r="C237" s="3">
        <v>3.108927991861502E-5</v>
      </c>
      <c r="D237" s="3">
        <v>1.9704543901206419E-3</v>
      </c>
      <c r="E237" s="3">
        <v>1.6013955292563151E-2</v>
      </c>
      <c r="F237" s="3">
        <v>5.4549850486525199E-2</v>
      </c>
      <c r="G237" s="3">
        <v>0.11240619547606912</v>
      </c>
      <c r="H237" s="3">
        <v>0.16426198521723634</v>
      </c>
      <c r="I237" s="3">
        <v>0.18440118638393124</v>
      </c>
      <c r="J237" s="3">
        <v>0.1658822656197132</v>
      </c>
      <c r="K237" s="3">
        <v>0.12207207417217636</v>
      </c>
      <c r="L237" s="3">
        <v>7.39288330078125E-2</v>
      </c>
    </row>
    <row r="238" spans="1:12">
      <c r="B238" s="167">
        <v>8</v>
      </c>
      <c r="C238" s="3">
        <v>2.6589515719868112E-6</v>
      </c>
      <c r="D238" s="3">
        <v>3.5577648710511598E-4</v>
      </c>
      <c r="E238" s="3">
        <v>4.5922371794850213E-3</v>
      </c>
      <c r="F238" s="3">
        <v>2.2160876760150858E-2</v>
      </c>
      <c r="G238" s="3">
        <v>6.0886689216204104E-2</v>
      </c>
      <c r="H238" s="3">
        <v>0.114396739704861</v>
      </c>
      <c r="I238" s="3">
        <v>0.16135103808593984</v>
      </c>
      <c r="J238" s="3">
        <v>0.17970578775468932</v>
      </c>
      <c r="K238" s="3">
        <v>0.16230037134255265</v>
      </c>
      <c r="L238" s="3">
        <v>0.12013435363769531</v>
      </c>
    </row>
    <row r="239" spans="1:12">
      <c r="B239" s="167">
        <v>9</v>
      </c>
      <c r="C239" s="3">
        <v>1.8659309277100433E-7</v>
      </c>
      <c r="D239" s="3">
        <v>5.2707627719276442E-5</v>
      </c>
      <c r="E239" s="3">
        <v>1.0805263951729467E-3</v>
      </c>
      <c r="F239" s="3">
        <v>7.3869589200502867E-3</v>
      </c>
      <c r="G239" s="3">
        <v>2.706075076275738E-2</v>
      </c>
      <c r="H239" s="3">
        <v>6.5369565545634861E-2</v>
      </c>
      <c r="I239" s="3">
        <v>0.11584177093349526</v>
      </c>
      <c r="J239" s="3">
        <v>0.15973847800416832</v>
      </c>
      <c r="K239" s="3">
        <v>0.17705495055551196</v>
      </c>
      <c r="L239" s="3">
        <v>0.16017913818359375</v>
      </c>
    </row>
    <row r="240" spans="1:12">
      <c r="B240" s="167">
        <v>10</v>
      </c>
      <c r="C240" s="3">
        <v>1.0802758002531831E-8</v>
      </c>
      <c r="D240" s="3">
        <v>6.4420433879115653E-6</v>
      </c>
      <c r="E240" s="3">
        <v>2.09749241415925E-4</v>
      </c>
      <c r="F240" s="3">
        <v>2.0314137030138287E-3</v>
      </c>
      <c r="G240" s="3">
        <v>9.9222752796777058E-3</v>
      </c>
      <c r="H240" s="3">
        <v>3.0817080900085007E-2</v>
      </c>
      <c r="I240" s="3">
        <v>6.8613972014454877E-2</v>
      </c>
      <c r="J240" s="3">
        <v>0.11714155053639011</v>
      </c>
      <c r="K240" s="3">
        <v>0.1593494554999608</v>
      </c>
      <c r="L240" s="3">
        <v>0.17619705200195313</v>
      </c>
    </row>
    <row r="241" spans="2:12">
      <c r="B241" s="167">
        <v>11</v>
      </c>
      <c r="C241" s="3">
        <v>5.1687837332688191E-10</v>
      </c>
      <c r="D241" s="3">
        <v>6.507114533244005E-7</v>
      </c>
      <c r="E241" s="3">
        <v>3.364961092234091E-5</v>
      </c>
      <c r="F241" s="3">
        <v>4.6168493250314292E-4</v>
      </c>
      <c r="G241" s="3">
        <v>3.00675008475082E-3</v>
      </c>
      <c r="H241" s="3">
        <v>1.2006654896137019E-2</v>
      </c>
      <c r="I241" s="3">
        <v>3.3587259028054824E-2</v>
      </c>
      <c r="J241" s="3">
        <v>7.0994879112963705E-2</v>
      </c>
      <c r="K241" s="3">
        <v>0.11852438838840056</v>
      </c>
      <c r="L241" s="3">
        <v>0.16017913818359375</v>
      </c>
    </row>
    <row r="242" spans="2:12">
      <c r="B242" s="167">
        <v>12</v>
      </c>
      <c r="C242" s="3">
        <v>2.0403093683955864E-11</v>
      </c>
      <c r="D242" s="3">
        <v>5.4225954443700042E-8</v>
      </c>
      <c r="E242" s="3">
        <v>4.4536249750157096E-6</v>
      </c>
      <c r="F242" s="3">
        <v>8.6565924844339277E-5</v>
      </c>
      <c r="G242" s="3">
        <v>7.5168752118770499E-4</v>
      </c>
      <c r="H242" s="3">
        <v>3.8592819309011843E-3</v>
      </c>
      <c r="I242" s="3">
        <v>1.3564085376714451E-2</v>
      </c>
      <c r="J242" s="3">
        <v>3.5497439556481845E-2</v>
      </c>
      <c r="K242" s="3">
        <v>7.2730874692882169E-2</v>
      </c>
      <c r="L242" s="3">
        <v>0.12013435363769531</v>
      </c>
    </row>
    <row r="243" spans="2:12">
      <c r="B243" s="167">
        <v>13</v>
      </c>
      <c r="C243" s="3">
        <v>6.6082894522933984E-13</v>
      </c>
      <c r="D243" s="3">
        <v>3.707757568800003E-9</v>
      </c>
      <c r="E243" s="3">
        <v>4.8365158099718122E-7</v>
      </c>
      <c r="F243" s="3">
        <v>1.3317834591436814E-5</v>
      </c>
      <c r="G243" s="3">
        <v>1.5419231203850359E-4</v>
      </c>
      <c r="H243" s="3">
        <v>1.0178325971607518E-3</v>
      </c>
      <c r="I243" s="3">
        <v>4.4946081721657346E-3</v>
      </c>
      <c r="J243" s="3">
        <v>1.4563052125736147E-2</v>
      </c>
      <c r="K243" s="3">
        <v>3.6619741104108497E-2</v>
      </c>
      <c r="L243" s="3">
        <v>7.39288330078125E-2</v>
      </c>
    </row>
    <row r="244" spans="2:12">
      <c r="B244" s="167">
        <v>14</v>
      </c>
      <c r="C244" s="3">
        <v>1.7390235400772103E-14</v>
      </c>
      <c r="D244" s="3">
        <v>2.0598653160000019E-10</v>
      </c>
      <c r="E244" s="3">
        <v>4.267513949975129E-8</v>
      </c>
      <c r="F244" s="3">
        <v>1.6647293239296018E-6</v>
      </c>
      <c r="G244" s="3">
        <v>2.5698718673083931E-5</v>
      </c>
      <c r="H244" s="3">
        <v>2.1810698510587537E-4</v>
      </c>
      <c r="I244" s="3">
        <v>1.2100868155830822E-3</v>
      </c>
      <c r="J244" s="3">
        <v>4.854350708578716E-3</v>
      </c>
      <c r="K244" s="3">
        <v>1.4980803178953476E-2</v>
      </c>
      <c r="L244" s="3">
        <v>3.696441650390625E-2</v>
      </c>
    </row>
    <row r="245" spans="2:12">
      <c r="B245" s="167">
        <v>15</v>
      </c>
      <c r="C245" s="3">
        <v>3.6611021896362324E-16</v>
      </c>
      <c r="D245" s="3">
        <v>9.1549569600000084E-12</v>
      </c>
      <c r="E245" s="3">
        <v>3.0123627882177384E-9</v>
      </c>
      <c r="F245" s="3">
        <v>1.6647293239296019E-7</v>
      </c>
      <c r="G245" s="3">
        <v>3.4264958230778575E-6</v>
      </c>
      <c r="H245" s="3">
        <v>3.7389768875292926E-5</v>
      </c>
      <c r="I245" s="3">
        <v>2.6063408335635615E-4</v>
      </c>
      <c r="J245" s="3">
        <v>1.2944935222876579E-3</v>
      </c>
      <c r="K245" s="3">
        <v>4.9028083131120457E-3</v>
      </c>
      <c r="L245" s="3">
        <v>1.47857666015625E-2</v>
      </c>
    </row>
    <row r="246" spans="2:12">
      <c r="B246" s="167">
        <v>16</v>
      </c>
      <c r="C246" s="3">
        <v>6.0215496540069622E-18</v>
      </c>
      <c r="D246" s="3">
        <v>3.1788045000000031E-13</v>
      </c>
      <c r="E246" s="3">
        <v>1.6612294787965469E-10</v>
      </c>
      <c r="F246" s="3">
        <v>1.3005697843200014E-8</v>
      </c>
      <c r="G246" s="3">
        <v>3.5692664823727682E-7</v>
      </c>
      <c r="H246" s="3">
        <v>5.0075583315124455E-6</v>
      </c>
      <c r="I246" s="3">
        <v>4.3856696718617622E-5</v>
      </c>
      <c r="J246" s="3">
        <v>2.6968615047659542E-4</v>
      </c>
      <c r="K246" s="3">
        <v>1.253558943693421E-3</v>
      </c>
      <c r="L246" s="3">
        <v>4.6205520629882813E-3</v>
      </c>
    </row>
    <row r="247" spans="2:12">
      <c r="B247" s="167">
        <v>17</v>
      </c>
      <c r="C247" s="3">
        <v>7.4570274353027396E-20</v>
      </c>
      <c r="D247" s="3">
        <v>8.3106000000000085E-15</v>
      </c>
      <c r="E247" s="3">
        <v>6.8978386662832423E-12</v>
      </c>
      <c r="F247" s="3">
        <v>7.6504104960000089E-10</v>
      </c>
      <c r="G247" s="3">
        <v>2.7994246920570731E-8</v>
      </c>
      <c r="H247" s="3">
        <v>5.0496386536259949E-7</v>
      </c>
      <c r="I247" s="3">
        <v>5.5565045616348105E-6</v>
      </c>
      <c r="J247" s="3">
        <v>4.2303709878681633E-5</v>
      </c>
      <c r="K247" s="3">
        <v>2.4132685547039118E-4</v>
      </c>
      <c r="L247" s="3">
        <v>1.087188720703125E-3</v>
      </c>
    </row>
    <row r="248" spans="2:12">
      <c r="B248" s="167">
        <v>18</v>
      </c>
      <c r="C248" s="3">
        <v>6.5412521362304759E-22</v>
      </c>
      <c r="D248" s="3">
        <v>1.5390000000000017E-16</v>
      </c>
      <c r="E248" s="3">
        <v>2.0287760783186011E-13</v>
      </c>
      <c r="F248" s="3">
        <v>3.1876710400000037E-11</v>
      </c>
      <c r="G248" s="3">
        <v>1.5552359400317073E-9</v>
      </c>
      <c r="H248" s="3">
        <v>3.6068847525899971E-8</v>
      </c>
      <c r="I248" s="3">
        <v>4.9866066578773939E-7</v>
      </c>
      <c r="J248" s="3">
        <v>4.7004122087424051E-6</v>
      </c>
      <c r="K248" s="3">
        <v>3.2908207564144248E-5</v>
      </c>
      <c r="L248" s="3">
        <v>1.811981201171875E-4</v>
      </c>
    </row>
    <row r="249" spans="2:12">
      <c r="B249" s="167">
        <v>19</v>
      </c>
      <c r="C249" s="3">
        <v>3.6239624023437535E-24</v>
      </c>
      <c r="D249" s="3">
        <v>1.800000000000002E-18</v>
      </c>
      <c r="E249" s="3">
        <v>3.7686242940902818E-15</v>
      </c>
      <c r="F249" s="3">
        <v>8.3886080000000089E-13</v>
      </c>
      <c r="G249" s="3">
        <v>5.4569682106375694E-11</v>
      </c>
      <c r="H249" s="3">
        <v>1.6271660537999987E-9</v>
      </c>
      <c r="I249" s="3">
        <v>2.8264167291612755E-8</v>
      </c>
      <c r="J249" s="3">
        <v>3.2985348833280031E-7</v>
      </c>
      <c r="K249" s="3">
        <v>2.8341996945196004E-6</v>
      </c>
      <c r="L249" s="3">
        <v>1.9073486328125E-5</v>
      </c>
    </row>
    <row r="250" spans="2:12">
      <c r="B250" s="167">
        <v>20</v>
      </c>
      <c r="C250" s="3">
        <v>9.536743164062511E-27</v>
      </c>
      <c r="D250" s="3">
        <v>1.0000000000000011E-20</v>
      </c>
      <c r="E250" s="3">
        <v>3.3252567300796608E-17</v>
      </c>
      <c r="F250" s="3">
        <v>1.0485760000000012E-14</v>
      </c>
      <c r="G250" s="3">
        <v>9.0949470177292824E-13</v>
      </c>
      <c r="H250" s="3">
        <v>3.4867844009999975E-11</v>
      </c>
      <c r="I250" s="3">
        <v>7.6095835015880494E-10</v>
      </c>
      <c r="J250" s="3">
        <v>1.0995116277760013E-8</v>
      </c>
      <c r="K250" s="3">
        <v>1.1594453295762E-7</v>
      </c>
      <c r="L250" s="3">
        <v>9.5367431640625E-7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250"/>
  <sheetViews>
    <sheetView workbookViewId="0">
      <pane ySplit="1" topLeftCell="A147" activePane="bottomLeft" state="frozen"/>
      <selection pane="bottomLeft" activeCell="D154" sqref="D154"/>
    </sheetView>
  </sheetViews>
  <sheetFormatPr defaultColWidth="9.1328125" defaultRowHeight="14.75"/>
  <cols>
    <col min="1" max="1" width="9.1328125" style="5"/>
    <col min="2" max="2" width="16.86328125" style="169" customWidth="1"/>
    <col min="3" max="12" width="9.1328125" style="3"/>
    <col min="13" max="13" width="9.1328125" style="68"/>
    <col min="14" max="16384" width="9.1328125" style="3"/>
  </cols>
  <sheetData>
    <row r="1" spans="1:17" s="4" customFormat="1" ht="15.5" thickBot="1">
      <c r="A1" s="4" t="s">
        <v>2</v>
      </c>
      <c r="B1" s="168" t="s">
        <v>3</v>
      </c>
      <c r="C1" s="4">
        <v>0.05</v>
      </c>
      <c r="D1" s="4">
        <v>0.1</v>
      </c>
      <c r="E1" s="4">
        <v>0.15</v>
      </c>
      <c r="F1" s="4">
        <v>0.2</v>
      </c>
      <c r="G1" s="4">
        <v>0.25</v>
      </c>
      <c r="H1" s="4">
        <v>0.3</v>
      </c>
      <c r="I1" s="4">
        <v>0.35</v>
      </c>
      <c r="J1" s="4">
        <v>0.4</v>
      </c>
      <c r="K1" s="4">
        <v>0.45</v>
      </c>
      <c r="L1" s="4">
        <v>0.5</v>
      </c>
      <c r="M1" s="64" t="s">
        <v>35</v>
      </c>
    </row>
    <row r="2" spans="1:17">
      <c r="A2" s="5">
        <v>1</v>
      </c>
      <c r="B2" s="169">
        <v>0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65" t="s">
        <v>2</v>
      </c>
      <c r="N2" s="61" t="s">
        <v>22</v>
      </c>
      <c r="O2" s="63" t="s">
        <v>21</v>
      </c>
      <c r="P2" s="62" t="s">
        <v>24</v>
      </c>
      <c r="Q2" s="59"/>
    </row>
    <row r="3" spans="1:17" ht="15.5" thickBot="1">
      <c r="B3" s="169">
        <v>1</v>
      </c>
      <c r="C3" s="3">
        <v>5.0000000000000044E-2</v>
      </c>
      <c r="D3" s="3">
        <v>9.9999999999999978E-2</v>
      </c>
      <c r="E3" s="3">
        <v>0.15000000000000002</v>
      </c>
      <c r="F3" s="3">
        <v>0.19999999999999996</v>
      </c>
      <c r="G3" s="3">
        <v>0.25</v>
      </c>
      <c r="H3" s="3">
        <v>0.30000000000000004</v>
      </c>
      <c r="I3" s="3">
        <v>0.35</v>
      </c>
      <c r="J3" s="3">
        <v>0.4</v>
      </c>
      <c r="K3" s="3">
        <v>0.44999999999999996</v>
      </c>
      <c r="L3" s="3">
        <v>0.5</v>
      </c>
      <c r="M3" s="153">
        <v>25</v>
      </c>
      <c r="N3" s="154">
        <v>15</v>
      </c>
      <c r="O3" s="155">
        <v>0.55000000000000004</v>
      </c>
      <c r="P3" s="73">
        <f>1-NORMDIST('B (cumulative)'!O6,0,1,1)</f>
        <v>0.38151230027649774</v>
      </c>
      <c r="Q3" s="59"/>
    </row>
    <row r="4" spans="1:17">
      <c r="M4" s="66"/>
      <c r="N4" s="60"/>
      <c r="O4" s="60"/>
      <c r="P4" s="60"/>
      <c r="Q4" s="59"/>
    </row>
    <row r="5" spans="1:17">
      <c r="A5" s="5">
        <v>2</v>
      </c>
      <c r="B5" s="169">
        <v>0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69" t="s">
        <v>25</v>
      </c>
      <c r="N5" s="70" t="s">
        <v>26</v>
      </c>
      <c r="O5" s="71" t="s">
        <v>0</v>
      </c>
      <c r="P5" s="60"/>
      <c r="Q5" s="59"/>
    </row>
    <row r="6" spans="1:17">
      <c r="B6" s="169">
        <v>1</v>
      </c>
      <c r="C6" s="3">
        <v>9.7500000000000031E-2</v>
      </c>
      <c r="D6" s="3">
        <v>0.18999999999999995</v>
      </c>
      <c r="E6" s="3">
        <v>0.27750000000000008</v>
      </c>
      <c r="F6" s="3">
        <v>0.35999999999999988</v>
      </c>
      <c r="G6" s="3">
        <v>0.4375</v>
      </c>
      <c r="H6" s="3">
        <v>0.51</v>
      </c>
      <c r="I6" s="3">
        <v>0.5774999999999999</v>
      </c>
      <c r="J6" s="3">
        <v>0.64</v>
      </c>
      <c r="K6" s="3">
        <v>0.69750000000000001</v>
      </c>
      <c r="L6" s="3">
        <v>0.75</v>
      </c>
      <c r="M6" s="101">
        <f>M3*O3</f>
        <v>13.750000000000002</v>
      </c>
      <c r="N6" s="102">
        <f>SQRT(M3*O3*(1-O3))</f>
        <v>2.4874685927665499</v>
      </c>
      <c r="O6" s="103">
        <f>(N3-0.5-M3*O3)/N6</f>
        <v>0.30151134457776291</v>
      </c>
      <c r="P6" s="59"/>
      <c r="Q6" s="59"/>
    </row>
    <row r="7" spans="1:17">
      <c r="B7" s="169">
        <v>2</v>
      </c>
      <c r="C7" s="3">
        <v>2.50000000000003E-3</v>
      </c>
      <c r="D7" s="3">
        <v>9.9999999999999256E-3</v>
      </c>
      <c r="E7" s="3">
        <v>2.2500000000000075E-2</v>
      </c>
      <c r="F7" s="3">
        <v>3.9999999999999813E-2</v>
      </c>
      <c r="G7" s="3">
        <v>6.25E-2</v>
      </c>
      <c r="H7" s="3">
        <v>9.0000000000000024E-2</v>
      </c>
      <c r="I7" s="3">
        <v>0.12249999999999994</v>
      </c>
      <c r="J7" s="3">
        <v>0.16000000000000003</v>
      </c>
      <c r="K7" s="3">
        <v>0.20249999999999996</v>
      </c>
      <c r="L7" s="3">
        <v>0.25</v>
      </c>
      <c r="M7" s="67"/>
    </row>
    <row r="8" spans="1:17">
      <c r="M8" s="67"/>
      <c r="N8" s="59"/>
      <c r="O8" s="59"/>
      <c r="P8" s="59"/>
      <c r="Q8" s="59"/>
    </row>
    <row r="9" spans="1:17">
      <c r="A9" s="5">
        <v>3</v>
      </c>
      <c r="B9" s="169">
        <v>0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67"/>
      <c r="N9" s="59"/>
      <c r="O9" s="59"/>
      <c r="P9" s="59"/>
      <c r="Q9" s="59"/>
    </row>
    <row r="10" spans="1:17">
      <c r="B10" s="169">
        <v>1</v>
      </c>
      <c r="C10" s="3">
        <v>0.14262500000000011</v>
      </c>
      <c r="D10" s="3">
        <v>0.27099999999999991</v>
      </c>
      <c r="E10" s="3">
        <v>0.38587500000000008</v>
      </c>
      <c r="F10" s="3">
        <v>0.48799999999999988</v>
      </c>
      <c r="G10" s="3">
        <v>0.578125</v>
      </c>
      <c r="H10" s="3">
        <v>0.65700000000000003</v>
      </c>
      <c r="I10" s="3">
        <v>0.72537499999999999</v>
      </c>
      <c r="J10" s="3">
        <v>0.78400000000000003</v>
      </c>
      <c r="K10" s="3">
        <v>0.83362499999999995</v>
      </c>
      <c r="L10" s="3">
        <v>0.875</v>
      </c>
      <c r="M10" s="67"/>
      <c r="N10" s="59"/>
      <c r="O10" s="59"/>
      <c r="P10" s="59"/>
      <c r="Q10" s="59"/>
    </row>
    <row r="11" spans="1:17">
      <c r="B11" s="169">
        <v>2</v>
      </c>
      <c r="C11" s="3">
        <v>7.2500000000000897E-3</v>
      </c>
      <c r="D11" s="3">
        <v>2.7999999999999858E-2</v>
      </c>
      <c r="E11" s="3">
        <v>6.0750000000000082E-2</v>
      </c>
      <c r="F11" s="3">
        <v>0.10399999999999976</v>
      </c>
      <c r="G11" s="3">
        <v>0.15625</v>
      </c>
      <c r="H11" s="3">
        <v>0.21600000000000014</v>
      </c>
      <c r="I11" s="3">
        <v>0.28175</v>
      </c>
      <c r="J11" s="3">
        <v>0.35199999999999998</v>
      </c>
      <c r="K11" s="3">
        <v>0.42524999999999985</v>
      </c>
      <c r="L11" s="3">
        <v>0.5</v>
      </c>
      <c r="M11" s="67"/>
      <c r="N11" s="59"/>
      <c r="O11" s="59"/>
      <c r="P11" s="59"/>
      <c r="Q11" s="59"/>
    </row>
    <row r="12" spans="1:17">
      <c r="B12" s="169">
        <v>3</v>
      </c>
      <c r="C12" s="3">
        <v>1.2500000000008858E-4</v>
      </c>
      <c r="D12" s="3">
        <v>9.999999999998517E-4</v>
      </c>
      <c r="E12" s="3">
        <v>3.3750000000000654E-3</v>
      </c>
      <c r="F12" s="3">
        <v>7.9999999999997295E-3</v>
      </c>
      <c r="G12" s="3">
        <v>1.5625E-2</v>
      </c>
      <c r="H12" s="3">
        <v>2.7000000000000135E-2</v>
      </c>
      <c r="I12" s="3">
        <v>4.2875000000000024E-2</v>
      </c>
      <c r="J12" s="3">
        <v>6.3999999999999946E-2</v>
      </c>
      <c r="K12" s="3">
        <v>9.112499999999979E-2</v>
      </c>
      <c r="L12" s="3">
        <v>0.125</v>
      </c>
      <c r="M12" s="67"/>
      <c r="N12" s="59"/>
      <c r="O12" s="59"/>
      <c r="P12" s="59"/>
      <c r="Q12" s="59"/>
    </row>
    <row r="13" spans="1:17">
      <c r="M13" s="67"/>
      <c r="N13" s="59"/>
      <c r="O13" s="59"/>
      <c r="P13" s="59"/>
      <c r="Q13" s="59"/>
    </row>
    <row r="14" spans="1:17">
      <c r="A14" s="5">
        <v>4</v>
      </c>
      <c r="B14" s="169">
        <v>0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67"/>
      <c r="N14" s="59"/>
      <c r="O14" s="59"/>
      <c r="P14" s="59"/>
      <c r="Q14" s="59"/>
    </row>
    <row r="15" spans="1:17">
      <c r="B15" s="169">
        <v>1</v>
      </c>
      <c r="C15" s="3">
        <v>0.18549375000000012</v>
      </c>
      <c r="D15" s="3">
        <v>0.34389999999999987</v>
      </c>
      <c r="E15" s="3">
        <v>0.47799375000000011</v>
      </c>
      <c r="F15" s="3">
        <v>0.59039999999999992</v>
      </c>
      <c r="G15" s="3">
        <v>0.68359375</v>
      </c>
      <c r="H15" s="3">
        <v>0.75990000000000002</v>
      </c>
      <c r="I15" s="3">
        <v>0.82149374999999991</v>
      </c>
      <c r="J15" s="3">
        <v>0.87040000000000006</v>
      </c>
      <c r="K15" s="3">
        <v>0.90849374999999999</v>
      </c>
      <c r="L15" s="3">
        <v>0.9375</v>
      </c>
      <c r="M15" s="67"/>
      <c r="N15" s="59"/>
      <c r="O15" s="59"/>
      <c r="P15" s="59"/>
      <c r="Q15" s="59"/>
    </row>
    <row r="16" spans="1:17">
      <c r="B16" s="169">
        <v>2</v>
      </c>
      <c r="C16" s="3">
        <v>1.4018750000000135E-2</v>
      </c>
      <c r="D16" s="3">
        <v>5.2299999999999847E-2</v>
      </c>
      <c r="E16" s="3">
        <v>0.10951875000000011</v>
      </c>
      <c r="F16" s="3">
        <v>0.18079999999999979</v>
      </c>
      <c r="G16" s="3">
        <v>0.26171875</v>
      </c>
      <c r="H16" s="3">
        <v>0.34830000000000011</v>
      </c>
      <c r="I16" s="3">
        <v>0.4370187499999999</v>
      </c>
      <c r="J16" s="3">
        <v>0.52480000000000016</v>
      </c>
      <c r="K16" s="3">
        <v>0.60901874999999994</v>
      </c>
      <c r="L16" s="3">
        <v>0.6875</v>
      </c>
      <c r="M16" s="67"/>
      <c r="N16" s="59"/>
      <c r="O16" s="59"/>
      <c r="P16" s="59"/>
      <c r="Q16" s="59"/>
    </row>
    <row r="17" spans="1:17">
      <c r="B17" s="169">
        <v>3</v>
      </c>
      <c r="C17" s="3">
        <v>4.8125000000013261E-4</v>
      </c>
      <c r="D17" s="3">
        <v>3.6999999999998354E-3</v>
      </c>
      <c r="E17" s="3">
        <v>1.1981250000000096E-2</v>
      </c>
      <c r="F17" s="3">
        <v>2.7199999999999724E-2</v>
      </c>
      <c r="G17" s="3">
        <v>5.078125E-2</v>
      </c>
      <c r="H17" s="3">
        <v>8.3700000000000108E-2</v>
      </c>
      <c r="I17" s="3">
        <v>0.12648124999999993</v>
      </c>
      <c r="J17" s="3">
        <v>0.17920000000000008</v>
      </c>
      <c r="K17" s="3">
        <v>0.24148124999999987</v>
      </c>
      <c r="L17" s="3">
        <v>0.3125</v>
      </c>
      <c r="M17" s="67"/>
      <c r="N17" s="59"/>
      <c r="O17" s="59"/>
      <c r="P17" s="59"/>
      <c r="Q17" s="59"/>
    </row>
    <row r="18" spans="1:17">
      <c r="B18" s="169">
        <v>4</v>
      </c>
      <c r="C18" s="3">
        <v>6.2500000001325059E-6</v>
      </c>
      <c r="D18" s="3">
        <v>9.9999999999834596E-5</v>
      </c>
      <c r="E18" s="3">
        <v>5.062500000000917E-4</v>
      </c>
      <c r="F18" s="3">
        <v>1.5999999999997162E-3</v>
      </c>
      <c r="G18" s="3">
        <v>3.90625E-3</v>
      </c>
      <c r="H18" s="3">
        <v>8.100000000000121E-3</v>
      </c>
      <c r="I18" s="3">
        <v>1.5006249999999957E-2</v>
      </c>
      <c r="J18" s="3">
        <v>2.5600000000000039E-2</v>
      </c>
      <c r="K18" s="3">
        <v>4.1006249999999828E-2</v>
      </c>
      <c r="L18" s="3">
        <v>6.25E-2</v>
      </c>
      <c r="M18" s="67"/>
      <c r="N18" s="59"/>
      <c r="O18" s="59"/>
      <c r="P18" s="59"/>
      <c r="Q18" s="59"/>
    </row>
    <row r="19" spans="1:17">
      <c r="M19" s="67"/>
      <c r="N19" s="59"/>
      <c r="O19" s="59"/>
      <c r="P19" s="59"/>
      <c r="Q19" s="59"/>
    </row>
    <row r="20" spans="1:17">
      <c r="A20" s="5">
        <v>5</v>
      </c>
      <c r="B20" s="169">
        <v>0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67"/>
      <c r="N20" s="59"/>
      <c r="O20" s="59"/>
      <c r="P20" s="59"/>
      <c r="Q20" s="59"/>
    </row>
    <row r="21" spans="1:17">
      <c r="B21" s="169">
        <v>1</v>
      </c>
      <c r="C21" s="3">
        <v>0.22621906250000023</v>
      </c>
      <c r="D21" s="3">
        <v>0.40950999999999993</v>
      </c>
      <c r="E21" s="3">
        <v>0.55629468750000011</v>
      </c>
      <c r="F21" s="3">
        <v>0.67231999999999992</v>
      </c>
      <c r="G21" s="3">
        <v>0.7626953125</v>
      </c>
      <c r="H21" s="3">
        <v>0.83193000000000006</v>
      </c>
      <c r="I21" s="3">
        <v>0.8839709375</v>
      </c>
      <c r="J21" s="3">
        <v>0.92224000000000006</v>
      </c>
      <c r="K21" s="3">
        <v>0.94967156249999995</v>
      </c>
      <c r="L21" s="3">
        <v>0.96875</v>
      </c>
      <c r="M21" s="67"/>
      <c r="N21" s="59"/>
      <c r="O21" s="59"/>
      <c r="P21" s="59"/>
      <c r="Q21" s="59"/>
    </row>
    <row r="22" spans="1:17">
      <c r="B22" s="169">
        <v>2</v>
      </c>
      <c r="C22" s="3">
        <v>2.2592500000000265E-2</v>
      </c>
      <c r="D22" s="3">
        <v>8.1459999999999866E-2</v>
      </c>
      <c r="E22" s="3">
        <v>0.1647900000000001</v>
      </c>
      <c r="F22" s="3">
        <v>0.26271999999999984</v>
      </c>
      <c r="G22" s="3">
        <v>0.3671875</v>
      </c>
      <c r="H22" s="3">
        <v>0.4717800000000002</v>
      </c>
      <c r="I22" s="3">
        <v>0.57158500000000001</v>
      </c>
      <c r="J22" s="3">
        <v>0.66304000000000007</v>
      </c>
      <c r="K22" s="3">
        <v>0.7437824999999999</v>
      </c>
      <c r="L22" s="3">
        <v>0.8125</v>
      </c>
      <c r="M22" s="67"/>
      <c r="N22" s="59"/>
      <c r="O22" s="59"/>
      <c r="P22" s="59"/>
      <c r="Q22" s="59"/>
    </row>
    <row r="23" spans="1:17">
      <c r="B23" s="169">
        <v>3</v>
      </c>
      <c r="C23" s="3">
        <v>1.1581250000002631E-3</v>
      </c>
      <c r="D23" s="3">
        <v>8.5599999999998455E-3</v>
      </c>
      <c r="E23" s="3">
        <v>2.661187500000009E-2</v>
      </c>
      <c r="F23" s="3">
        <v>5.7919999999999749E-2</v>
      </c>
      <c r="G23" s="3">
        <v>0.103515625</v>
      </c>
      <c r="H23" s="3">
        <v>0.16308000000000028</v>
      </c>
      <c r="I23" s="3">
        <v>0.23516937500000001</v>
      </c>
      <c r="J23" s="3">
        <v>0.31744000000000006</v>
      </c>
      <c r="K23" s="3">
        <v>0.40687312499999972</v>
      </c>
      <c r="L23" s="3">
        <v>0.5</v>
      </c>
      <c r="M23" s="67"/>
      <c r="N23" s="59"/>
      <c r="O23" s="59"/>
      <c r="P23" s="59"/>
      <c r="Q23" s="59"/>
    </row>
    <row r="24" spans="1:17">
      <c r="B24" s="169">
        <v>4</v>
      </c>
      <c r="C24" s="3">
        <v>3.0000000000262889E-5</v>
      </c>
      <c r="D24" s="3">
        <v>4.5999999999984421E-4</v>
      </c>
      <c r="E24" s="3">
        <v>2.2275000000000801E-3</v>
      </c>
      <c r="F24" s="3">
        <v>6.7199999999997262E-3</v>
      </c>
      <c r="G24" s="3">
        <v>1.5625E-2</v>
      </c>
      <c r="H24" s="3">
        <v>3.0780000000000307E-2</v>
      </c>
      <c r="I24" s="3">
        <v>5.4022500000000029E-2</v>
      </c>
      <c r="J24" s="3">
        <v>8.7040000000000006E-2</v>
      </c>
      <c r="K24" s="3">
        <v>0.13121999999999967</v>
      </c>
      <c r="L24" s="3">
        <v>0.1875</v>
      </c>
    </row>
    <row r="25" spans="1:17">
      <c r="B25" s="169">
        <v>5</v>
      </c>
      <c r="C25" s="3">
        <v>3.1250000026288258E-7</v>
      </c>
      <c r="D25" s="3">
        <v>9.999999999844118E-6</v>
      </c>
      <c r="E25" s="3">
        <v>7.593750000007898E-5</v>
      </c>
      <c r="F25" s="3">
        <v>3.1999999999972415E-4</v>
      </c>
      <c r="G25" s="3">
        <v>9.765625E-4</v>
      </c>
      <c r="H25" s="3">
        <v>2.4300000000003139E-3</v>
      </c>
      <c r="I25" s="3">
        <v>5.2521875000000398E-3</v>
      </c>
      <c r="J25" s="3">
        <v>1.0239999999999985E-2</v>
      </c>
      <c r="K25" s="3">
        <v>1.8452812499999638E-2</v>
      </c>
      <c r="L25" s="3">
        <v>3.125E-2</v>
      </c>
    </row>
    <row r="27" spans="1:17">
      <c r="A27" s="5">
        <v>6</v>
      </c>
      <c r="B27" s="169">
        <v>0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</row>
    <row r="28" spans="1:17">
      <c r="B28" s="169">
        <v>1</v>
      </c>
      <c r="C28" s="3">
        <v>0.2649081093750002</v>
      </c>
      <c r="D28" s="3">
        <v>0.46855899999999995</v>
      </c>
      <c r="E28" s="3">
        <v>0.62285048437500001</v>
      </c>
      <c r="F28" s="3">
        <v>0.73785599999999985</v>
      </c>
      <c r="G28" s="3">
        <v>0.822021484375</v>
      </c>
      <c r="H28" s="3">
        <v>0.88235100000000011</v>
      </c>
      <c r="I28" s="3">
        <v>0.92458110937500004</v>
      </c>
      <c r="J28" s="3">
        <v>0.95334399999999997</v>
      </c>
      <c r="K28" s="3">
        <v>0.97231935937500003</v>
      </c>
      <c r="L28" s="3">
        <v>0.984375</v>
      </c>
    </row>
    <row r="29" spans="1:17">
      <c r="B29" s="169">
        <v>2</v>
      </c>
      <c r="C29" s="3">
        <v>3.2773828125000237E-2</v>
      </c>
      <c r="D29" s="3">
        <v>0.11426499999999984</v>
      </c>
      <c r="E29" s="3">
        <v>0.22351570312500002</v>
      </c>
      <c r="F29" s="3">
        <v>0.34463999999999967</v>
      </c>
      <c r="G29" s="3">
        <v>0.466064453125</v>
      </c>
      <c r="H29" s="3">
        <v>0.57982500000000026</v>
      </c>
      <c r="I29" s="3">
        <v>0.68092007812499999</v>
      </c>
      <c r="J29" s="3">
        <v>0.76671999999999996</v>
      </c>
      <c r="K29" s="3">
        <v>0.83643257812499994</v>
      </c>
      <c r="L29" s="3">
        <v>0.890625</v>
      </c>
    </row>
    <row r="30" spans="1:17">
      <c r="B30" s="169">
        <v>3</v>
      </c>
      <c r="C30" s="3">
        <v>2.2298437500002377E-3</v>
      </c>
      <c r="D30" s="3">
        <v>1.5849999999999809E-2</v>
      </c>
      <c r="E30" s="3">
        <v>4.7338593750000019E-2</v>
      </c>
      <c r="F30" s="3">
        <v>9.8879999999999579E-2</v>
      </c>
      <c r="G30" s="3">
        <v>0.16943359375</v>
      </c>
      <c r="H30" s="3">
        <v>0.25569000000000042</v>
      </c>
      <c r="I30" s="3">
        <v>0.35291484374999998</v>
      </c>
      <c r="J30" s="3">
        <v>0.45567999999999992</v>
      </c>
      <c r="K30" s="3">
        <v>0.55848234374999983</v>
      </c>
      <c r="L30" s="3">
        <v>0.65625</v>
      </c>
    </row>
    <row r="31" spans="1:17">
      <c r="B31" s="169">
        <v>4</v>
      </c>
      <c r="C31" s="3">
        <v>8.6406250000237769E-5</v>
      </c>
      <c r="D31" s="3">
        <v>1.2699999999998043E-3</v>
      </c>
      <c r="E31" s="3">
        <v>5.8851562500000024E-3</v>
      </c>
      <c r="F31" s="3">
        <v>1.6959999999999545E-2</v>
      </c>
      <c r="G31" s="3">
        <v>3.759765625E-2</v>
      </c>
      <c r="H31" s="3">
        <v>7.0470000000000477E-2</v>
      </c>
      <c r="I31" s="3">
        <v>0.11742390625000002</v>
      </c>
      <c r="J31" s="3">
        <v>0.17919999999999991</v>
      </c>
      <c r="K31" s="3">
        <v>0.25526390624999973</v>
      </c>
      <c r="L31" s="3">
        <v>0.34375</v>
      </c>
    </row>
    <row r="32" spans="1:17">
      <c r="B32" s="169">
        <v>5</v>
      </c>
      <c r="C32" s="3">
        <v>1.7968750002377601E-6</v>
      </c>
      <c r="D32" s="3">
        <v>5.4999999999803904E-5</v>
      </c>
      <c r="E32" s="3">
        <v>3.9867187500000015E-4</v>
      </c>
      <c r="F32" s="3">
        <v>1.5999999999995393E-3</v>
      </c>
      <c r="G32" s="3">
        <v>4.638671875E-3</v>
      </c>
      <c r="H32" s="3">
        <v>1.0935000000000486E-2</v>
      </c>
      <c r="I32" s="3">
        <v>2.2321796875000036E-2</v>
      </c>
      <c r="J32" s="3">
        <v>4.0959999999999885E-2</v>
      </c>
      <c r="K32" s="3">
        <v>6.9198046874999669E-2</v>
      </c>
      <c r="L32" s="3">
        <v>0.109375</v>
      </c>
    </row>
    <row r="33" spans="1:12">
      <c r="B33" s="169">
        <v>6</v>
      </c>
      <c r="C33" s="3">
        <v>1.5625000237759775E-8</v>
      </c>
      <c r="D33" s="3">
        <v>9.9999999980389213E-7</v>
      </c>
      <c r="E33" s="3">
        <v>1.1390624999999899E-5</v>
      </c>
      <c r="F33" s="3">
        <v>6.3999999999538818E-5</v>
      </c>
      <c r="G33" s="3">
        <v>2.44140625E-4</v>
      </c>
      <c r="H33" s="3">
        <v>7.2900000000048967E-4</v>
      </c>
      <c r="I33" s="3">
        <v>1.8382656250000434E-3</v>
      </c>
      <c r="J33" s="3">
        <v>4.0959999999998775E-3</v>
      </c>
      <c r="K33" s="3">
        <v>8.3037656249996539E-3</v>
      </c>
      <c r="L33" s="3">
        <v>1.5625E-2</v>
      </c>
    </row>
    <row r="35" spans="1:12">
      <c r="A35" s="5">
        <v>7</v>
      </c>
      <c r="B35" s="169">
        <v>0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</row>
    <row r="36" spans="1:12">
      <c r="B36" s="169">
        <v>1</v>
      </c>
      <c r="C36" s="3">
        <v>0.30166270390625027</v>
      </c>
      <c r="D36" s="3">
        <v>0.52170309999999986</v>
      </c>
      <c r="E36" s="3">
        <v>0.67942291171875002</v>
      </c>
      <c r="F36" s="3">
        <v>0.7902847999999999</v>
      </c>
      <c r="G36" s="3">
        <v>0.86651611328125</v>
      </c>
      <c r="H36" s="3">
        <v>0.91764570000000001</v>
      </c>
      <c r="I36" s="3">
        <v>0.95097772109375001</v>
      </c>
      <c r="J36" s="3">
        <v>0.97200640000000005</v>
      </c>
      <c r="K36" s="3">
        <v>0.98477564765625003</v>
      </c>
      <c r="L36" s="3">
        <v>0.9921875</v>
      </c>
    </row>
    <row r="37" spans="1:12">
      <c r="B37" s="169">
        <v>2</v>
      </c>
      <c r="C37" s="3">
        <v>4.4380542187500316E-2</v>
      </c>
      <c r="D37" s="3">
        <v>0.14969439999999978</v>
      </c>
      <c r="E37" s="3">
        <v>0.28341592031250001</v>
      </c>
      <c r="F37" s="3">
        <v>0.42328319999999975</v>
      </c>
      <c r="G37" s="3">
        <v>0.5550537109375</v>
      </c>
      <c r="H37" s="3">
        <v>0.67058280000000015</v>
      </c>
      <c r="I37" s="3">
        <v>0.76620143906250004</v>
      </c>
      <c r="J37" s="3">
        <v>0.84136960000000005</v>
      </c>
      <c r="K37" s="3">
        <v>0.89758162968749999</v>
      </c>
      <c r="L37" s="3">
        <v>0.9375</v>
      </c>
    </row>
    <row r="38" spans="1:12">
      <c r="B38" s="169">
        <v>3</v>
      </c>
      <c r="C38" s="3">
        <v>3.7570429687503182E-3</v>
      </c>
      <c r="D38" s="3">
        <v>2.5691499999999742E-2</v>
      </c>
      <c r="E38" s="3">
        <v>7.3765160156249981E-2</v>
      </c>
      <c r="F38" s="3">
        <v>0.14803199999999961</v>
      </c>
      <c r="G38" s="3">
        <v>0.24359130859375</v>
      </c>
      <c r="H38" s="3">
        <v>0.35293050000000026</v>
      </c>
      <c r="I38" s="3">
        <v>0.46771667578125004</v>
      </c>
      <c r="J38" s="3">
        <v>0.58009600000000006</v>
      </c>
      <c r="K38" s="3">
        <v>0.68355994921874985</v>
      </c>
      <c r="L38" s="3">
        <v>0.7734375</v>
      </c>
    </row>
    <row r="39" spans="1:12">
      <c r="B39" s="169">
        <v>4</v>
      </c>
      <c r="C39" s="3">
        <v>1.9357812500031763E-4</v>
      </c>
      <c r="D39" s="3">
        <v>2.7279999999997306E-3</v>
      </c>
      <c r="E39" s="3">
        <v>1.2103171874999971E-2</v>
      </c>
      <c r="F39" s="3">
        <v>3.3343999999999555E-2</v>
      </c>
      <c r="G39" s="3">
        <v>7.0556640625E-2</v>
      </c>
      <c r="H39" s="3">
        <v>0.12603600000000037</v>
      </c>
      <c r="I39" s="3">
        <v>0.19984573437500003</v>
      </c>
      <c r="J39" s="3">
        <v>0.28979199999999999</v>
      </c>
      <c r="K39" s="3">
        <v>0.39171220312499966</v>
      </c>
      <c r="L39" s="3">
        <v>0.5</v>
      </c>
    </row>
    <row r="40" spans="1:12">
      <c r="B40" s="169">
        <v>5</v>
      </c>
      <c r="C40" s="3">
        <v>6.0273437503176276E-6</v>
      </c>
      <c r="D40" s="3">
        <v>1.7649999999972982E-4</v>
      </c>
      <c r="E40" s="3">
        <v>1.2216445312499668E-3</v>
      </c>
      <c r="F40" s="3">
        <v>4.6719999999995446E-3</v>
      </c>
      <c r="G40" s="3">
        <v>1.287841796875E-2</v>
      </c>
      <c r="H40" s="3">
        <v>2.8795500000000404E-2</v>
      </c>
      <c r="I40" s="3">
        <v>5.5607535156250054E-2</v>
      </c>
      <c r="J40" s="3">
        <v>9.625599999999998E-2</v>
      </c>
      <c r="K40" s="3">
        <v>0.15292768359374956</v>
      </c>
      <c r="L40" s="3">
        <v>0.2265625</v>
      </c>
    </row>
    <row r="41" spans="1:12">
      <c r="B41" s="169">
        <v>6</v>
      </c>
      <c r="C41" s="3">
        <v>1.0468750031762635E-7</v>
      </c>
      <c r="D41" s="3">
        <v>6.3999999997297555E-6</v>
      </c>
      <c r="E41" s="3">
        <v>6.948281249996623E-5</v>
      </c>
      <c r="F41" s="3">
        <v>3.7119999999954238E-4</v>
      </c>
      <c r="G41" s="3">
        <v>1.3427734375E-3</v>
      </c>
      <c r="H41" s="3">
        <v>3.7908000000004133E-3</v>
      </c>
      <c r="I41" s="3">
        <v>9.0075015625000615E-3</v>
      </c>
      <c r="J41" s="3">
        <v>1.8841599999999958E-2</v>
      </c>
      <c r="K41" s="3">
        <v>3.5706192187499528E-2</v>
      </c>
      <c r="L41" s="3">
        <v>6.25E-2</v>
      </c>
    </row>
    <row r="42" spans="1:12">
      <c r="B42" s="169">
        <v>7</v>
      </c>
      <c r="C42" s="3">
        <v>7.8125031762630984E-10</v>
      </c>
      <c r="D42" s="3">
        <v>9.9999999729753181E-8</v>
      </c>
      <c r="E42" s="3">
        <v>1.7085937499661632E-6</v>
      </c>
      <c r="F42" s="3">
        <v>1.2799999999542236E-5</v>
      </c>
      <c r="G42" s="3">
        <v>6.103515625E-5</v>
      </c>
      <c r="H42" s="3">
        <v>2.1870000000041422E-4</v>
      </c>
      <c r="I42" s="3">
        <v>6.4339296875006412E-4</v>
      </c>
      <c r="J42" s="3">
        <v>1.6383999999999531E-3</v>
      </c>
      <c r="K42" s="3">
        <v>3.7366945312495223E-3</v>
      </c>
      <c r="L42" s="3">
        <v>7.8125E-3</v>
      </c>
    </row>
    <row r="44" spans="1:12">
      <c r="A44" s="5">
        <v>8</v>
      </c>
      <c r="B44" s="169">
        <v>0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</row>
    <row r="45" spans="1:12">
      <c r="B45" s="169">
        <v>1</v>
      </c>
      <c r="C45" s="3">
        <v>0.33657956871093775</v>
      </c>
      <c r="D45" s="3">
        <v>0.5695327899999999</v>
      </c>
      <c r="E45" s="3">
        <v>0.72750947496093754</v>
      </c>
      <c r="F45" s="3">
        <v>0.83222783999999994</v>
      </c>
      <c r="G45" s="3">
        <v>0.8998870849609375</v>
      </c>
      <c r="H45" s="3">
        <v>0.94235199000000003</v>
      </c>
      <c r="I45" s="3">
        <v>0.9681355187109375</v>
      </c>
      <c r="J45" s="3">
        <v>0.98320384000000005</v>
      </c>
      <c r="K45" s="3">
        <v>0.99162660621093746</v>
      </c>
      <c r="L45" s="3">
        <v>0.99609375</v>
      </c>
    </row>
    <row r="46" spans="1:12">
      <c r="B46" s="169">
        <v>2</v>
      </c>
      <c r="C46" s="3">
        <v>5.7244650273437836E-2</v>
      </c>
      <c r="D46" s="3">
        <v>0.18689526999999984</v>
      </c>
      <c r="E46" s="3">
        <v>0.34281696902343756</v>
      </c>
      <c r="F46" s="3">
        <v>0.49668351999999982</v>
      </c>
      <c r="G46" s="3">
        <v>0.6329193115234375</v>
      </c>
      <c r="H46" s="3">
        <v>0.74470167000000009</v>
      </c>
      <c r="I46" s="3">
        <v>0.83087313777343752</v>
      </c>
      <c r="J46" s="3">
        <v>0.89362432000000003</v>
      </c>
      <c r="K46" s="3">
        <v>0.93681893777343739</v>
      </c>
      <c r="L46" s="3">
        <v>0.96484375</v>
      </c>
    </row>
    <row r="47" spans="1:12">
      <c r="B47" s="169">
        <v>3</v>
      </c>
      <c r="C47" s="3">
        <v>5.7882179296878458E-3</v>
      </c>
      <c r="D47" s="3">
        <v>3.809178999999982E-2</v>
      </c>
      <c r="E47" s="3">
        <v>0.10521277417968755</v>
      </c>
      <c r="F47" s="3">
        <v>0.20308223999999969</v>
      </c>
      <c r="G47" s="3">
        <v>0.3214569091796875</v>
      </c>
      <c r="H47" s="3">
        <v>0.44822619000000025</v>
      </c>
      <c r="I47" s="3">
        <v>0.57218634292968751</v>
      </c>
      <c r="J47" s="3">
        <v>0.68460544000000012</v>
      </c>
      <c r="K47" s="3">
        <v>0.77986970542968725</v>
      </c>
      <c r="L47" s="3">
        <v>0.85546875</v>
      </c>
    </row>
    <row r="48" spans="1:12">
      <c r="B48" s="169">
        <v>4</v>
      </c>
      <c r="C48" s="3">
        <v>3.7175136718784613E-4</v>
      </c>
      <c r="D48" s="3">
        <v>5.0243499999998095E-3</v>
      </c>
      <c r="E48" s="3">
        <v>2.1352470117187536E-2</v>
      </c>
      <c r="F48" s="3">
        <v>5.6281599999999626E-2</v>
      </c>
      <c r="G48" s="3">
        <v>0.1138153076171875</v>
      </c>
      <c r="H48" s="3">
        <v>0.19410435000000037</v>
      </c>
      <c r="I48" s="3">
        <v>0.29360056386718753</v>
      </c>
      <c r="J48" s="3">
        <v>0.4059136000000001</v>
      </c>
      <c r="K48" s="3">
        <v>0.52304368886718711</v>
      </c>
      <c r="L48" s="3">
        <v>0.63671875</v>
      </c>
    </row>
    <row r="49" spans="1:12">
      <c r="B49" s="169">
        <v>5</v>
      </c>
      <c r="C49" s="3">
        <v>1.5404882812846104E-5</v>
      </c>
      <c r="D49" s="3">
        <v>4.3164999999980788E-4</v>
      </c>
      <c r="E49" s="3">
        <v>2.8538736328125314E-3</v>
      </c>
      <c r="F49" s="3">
        <v>1.0406399999999615E-2</v>
      </c>
      <c r="G49" s="3">
        <v>2.72979736328125E-2</v>
      </c>
      <c r="H49" s="3">
        <v>5.7967650000000426E-2</v>
      </c>
      <c r="I49" s="3">
        <v>0.10609090488281256</v>
      </c>
      <c r="J49" s="3">
        <v>0.17367040000000009</v>
      </c>
      <c r="K49" s="3">
        <v>0.26038071738281193</v>
      </c>
      <c r="L49" s="3">
        <v>0.36328125</v>
      </c>
    </row>
    <row r="50" spans="1:12">
      <c r="B50" s="169">
        <v>6</v>
      </c>
      <c r="C50" s="3">
        <v>4.0082031284610082E-7</v>
      </c>
      <c r="D50" s="3">
        <v>2.3409999999807684E-5</v>
      </c>
      <c r="E50" s="3">
        <v>2.4230707031252987E-4</v>
      </c>
      <c r="F50" s="3">
        <v>1.2313599999996105E-3</v>
      </c>
      <c r="G50" s="3">
        <v>4.2266845703125E-3</v>
      </c>
      <c r="H50" s="3">
        <v>1.1292210000000441E-2</v>
      </c>
      <c r="I50" s="3">
        <v>2.5317513320312582E-2</v>
      </c>
      <c r="J50" s="3">
        <v>4.9807360000000064E-2</v>
      </c>
      <c r="K50" s="3">
        <v>8.8455863320311856E-2</v>
      </c>
      <c r="L50" s="3">
        <v>0.14453125</v>
      </c>
    </row>
    <row r="51" spans="1:12">
      <c r="B51" s="169">
        <v>7</v>
      </c>
      <c r="C51" s="3">
        <v>5.9765628461007086E-9</v>
      </c>
      <c r="D51" s="3">
        <v>7.2999999980767418E-7</v>
      </c>
      <c r="E51" s="3">
        <v>1.1874726562529665E-5</v>
      </c>
      <c r="F51" s="3">
        <v>8.4479999999609746E-5</v>
      </c>
      <c r="G51" s="3">
        <v>3.814697265625E-4</v>
      </c>
      <c r="H51" s="3">
        <v>1.2903300000004451E-3</v>
      </c>
      <c r="I51" s="3">
        <v>3.5708309765625883E-3</v>
      </c>
      <c r="J51" s="3">
        <v>8.5196800000000503E-3</v>
      </c>
      <c r="K51" s="3">
        <v>1.8122968476561835E-2</v>
      </c>
      <c r="L51" s="3">
        <v>3.515625E-2</v>
      </c>
    </row>
    <row r="52" spans="1:12">
      <c r="B52" s="169">
        <v>8</v>
      </c>
      <c r="C52" s="3">
        <v>3.9062846100706726E-11</v>
      </c>
      <c r="D52" s="3">
        <v>9.9999998076738738E-9</v>
      </c>
      <c r="E52" s="3">
        <v>2.5628906252965384E-7</v>
      </c>
      <c r="F52" s="3">
        <v>2.5599999996097169E-6</v>
      </c>
      <c r="G52" s="3">
        <v>1.52587890625E-5</v>
      </c>
      <c r="H52" s="3">
        <v>6.5610000000445408E-5</v>
      </c>
      <c r="I52" s="3">
        <v>2.2518753906258966E-4</v>
      </c>
      <c r="J52" s="3">
        <v>6.553600000000475E-4</v>
      </c>
      <c r="K52" s="3">
        <v>1.6815125390618295E-3</v>
      </c>
      <c r="L52" s="3">
        <v>3.90625E-3</v>
      </c>
    </row>
    <row r="54" spans="1:12">
      <c r="A54" s="5">
        <v>9</v>
      </c>
      <c r="B54" s="169">
        <v>0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</row>
    <row r="55" spans="1:12">
      <c r="B55" s="169">
        <v>1</v>
      </c>
      <c r="C55" s="3">
        <v>0.36975059027539092</v>
      </c>
      <c r="D55" s="3">
        <v>0.61257951099999985</v>
      </c>
      <c r="E55" s="3">
        <v>0.76838305371679694</v>
      </c>
      <c r="F55" s="3">
        <v>0.86578227199999991</v>
      </c>
      <c r="G55" s="3">
        <v>0.92491531372070313</v>
      </c>
      <c r="H55" s="3">
        <v>0.95964639299999999</v>
      </c>
      <c r="I55" s="3">
        <v>0.97928808716210936</v>
      </c>
      <c r="J55" s="3">
        <v>0.98992230400000003</v>
      </c>
      <c r="K55" s="3">
        <v>0.99539463341601564</v>
      </c>
      <c r="L55" s="3">
        <v>0.998046875</v>
      </c>
    </row>
    <row r="56" spans="1:12">
      <c r="B56" s="169">
        <v>2</v>
      </c>
      <c r="C56" s="3">
        <v>7.1211396195312915E-2</v>
      </c>
      <c r="D56" s="3">
        <v>0.22515902199999976</v>
      </c>
      <c r="E56" s="3">
        <v>0.40052084491406259</v>
      </c>
      <c r="F56" s="3">
        <v>0.56379238399999987</v>
      </c>
      <c r="G56" s="3">
        <v>0.6996612548828125</v>
      </c>
      <c r="H56" s="3">
        <v>0.80399676600000003</v>
      </c>
      <c r="I56" s="3">
        <v>0.87891497110156247</v>
      </c>
      <c r="J56" s="3">
        <v>0.92945612799999999</v>
      </c>
      <c r="K56" s="3">
        <v>0.96148238857031254</v>
      </c>
      <c r="L56" s="3">
        <v>0.98046875</v>
      </c>
    </row>
    <row r="57" spans="1:12">
      <c r="B57" s="169">
        <v>3</v>
      </c>
      <c r="C57" s="3">
        <v>8.3610395468754206E-3</v>
      </c>
      <c r="D57" s="3">
        <v>5.2972137999999697E-2</v>
      </c>
      <c r="E57" s="3">
        <v>0.14085340340625008</v>
      </c>
      <c r="F57" s="3">
        <v>0.26180249599999966</v>
      </c>
      <c r="G57" s="3">
        <v>0.399322509765625</v>
      </c>
      <c r="H57" s="3">
        <v>0.53716883400000015</v>
      </c>
      <c r="I57" s="3">
        <v>0.66272672112499997</v>
      </c>
      <c r="J57" s="3">
        <v>0.76821299200000004</v>
      </c>
      <c r="K57" s="3">
        <v>0.85049685998437496</v>
      </c>
      <c r="L57" s="3">
        <v>0.91015625</v>
      </c>
    </row>
    <row r="58" spans="1:12">
      <c r="B58" s="169">
        <v>4</v>
      </c>
      <c r="C58" s="3">
        <v>6.4257469531292088E-4</v>
      </c>
      <c r="D58" s="3">
        <v>8.331093999999685E-3</v>
      </c>
      <c r="E58" s="3">
        <v>3.3931515726562569E-2</v>
      </c>
      <c r="F58" s="3">
        <v>8.5641727999999556E-2</v>
      </c>
      <c r="G58" s="3">
        <v>0.1657257080078125</v>
      </c>
      <c r="H58" s="3">
        <v>0.27034090200000027</v>
      </c>
      <c r="I58" s="3">
        <v>0.39110558653906247</v>
      </c>
      <c r="J58" s="3">
        <v>0.51739033600000006</v>
      </c>
      <c r="K58" s="3">
        <v>0.63861539632031239</v>
      </c>
      <c r="L58" s="3">
        <v>0.74609375</v>
      </c>
    </row>
    <row r="59" spans="1:12">
      <c r="B59" s="169">
        <v>5</v>
      </c>
      <c r="C59" s="3">
        <v>3.3222207031670956E-5</v>
      </c>
      <c r="D59" s="3">
        <v>8.9091999999968332E-4</v>
      </c>
      <c r="E59" s="3">
        <v>5.6286631054688063E-3</v>
      </c>
      <c r="F59" s="3">
        <v>1.9581439999999534E-2</v>
      </c>
      <c r="G59" s="3">
        <v>4.892730712890625E-2</v>
      </c>
      <c r="H59" s="3">
        <v>9.8808660000000326E-2</v>
      </c>
      <c r="I59" s="3">
        <v>0.17171928552734375</v>
      </c>
      <c r="J59" s="3">
        <v>0.26656768000000008</v>
      </c>
      <c r="K59" s="3">
        <v>0.378579054550781</v>
      </c>
      <c r="L59" s="3">
        <v>0.5</v>
      </c>
    </row>
    <row r="60" spans="1:12">
      <c r="B60" s="169">
        <v>6</v>
      </c>
      <c r="C60" s="3">
        <v>1.1510234379209525E-6</v>
      </c>
      <c r="D60" s="3">
        <v>6.4233999999683015E-5</v>
      </c>
      <c r="E60" s="3">
        <v>6.3404205468755356E-4</v>
      </c>
      <c r="F60" s="3">
        <v>3.066367999999528E-3</v>
      </c>
      <c r="G60" s="3">
        <v>9.9945068359375E-3</v>
      </c>
      <c r="H60" s="3">
        <v>2.5294842000000359E-2</v>
      </c>
      <c r="I60" s="3">
        <v>5.3588200367187519E-2</v>
      </c>
      <c r="J60" s="3">
        <v>9.9352576000000054E-2</v>
      </c>
      <c r="K60" s="3">
        <v>0.16582204764843714</v>
      </c>
      <c r="L60" s="3">
        <v>0.25390625</v>
      </c>
    </row>
    <row r="61" spans="1:12">
      <c r="B61" s="169">
        <v>7</v>
      </c>
      <c r="C61" s="3">
        <v>2.5718750420952147E-8</v>
      </c>
      <c r="D61" s="3">
        <v>2.9979999996829801E-6</v>
      </c>
      <c r="E61" s="3">
        <v>4.6439578125053046E-5</v>
      </c>
      <c r="F61" s="3">
        <v>3.1385599999952636E-4</v>
      </c>
      <c r="G61" s="3">
        <v>1.3427734375E-3</v>
      </c>
      <c r="H61" s="3">
        <v>4.2908940000003677E-3</v>
      </c>
      <c r="I61" s="3">
        <v>1.1182169796875037E-2</v>
      </c>
      <c r="J61" s="3">
        <v>2.5034752000000035E-2</v>
      </c>
      <c r="K61" s="3">
        <v>4.9772771156249576E-2</v>
      </c>
      <c r="L61" s="3">
        <v>8.984375E-2</v>
      </c>
    </row>
    <row r="62" spans="1:12">
      <c r="B62" s="169">
        <v>8</v>
      </c>
      <c r="C62" s="3">
        <v>3.3593792095213971E-10</v>
      </c>
      <c r="D62" s="3">
        <v>8.1999999682979093E-8</v>
      </c>
      <c r="E62" s="3">
        <v>1.999054687553008E-6</v>
      </c>
      <c r="F62" s="3">
        <v>1.8943999999526217E-5</v>
      </c>
      <c r="G62" s="3">
        <v>1.068115234375E-4</v>
      </c>
      <c r="H62" s="3">
        <v>4.3302600000036905E-4</v>
      </c>
      <c r="I62" s="3">
        <v>1.39616274218754E-3</v>
      </c>
      <c r="J62" s="3">
        <v>3.8010880000000288E-3</v>
      </c>
      <c r="K62" s="3">
        <v>9.0801677109370663E-3</v>
      </c>
      <c r="L62" s="3">
        <v>1.953125E-2</v>
      </c>
    </row>
    <row r="63" spans="1:12">
      <c r="B63" s="169">
        <v>9</v>
      </c>
      <c r="C63" s="3">
        <v>1.9535459521395838E-12</v>
      </c>
      <c r="D63" s="3">
        <v>9.9999968297905549E-10</v>
      </c>
      <c r="E63" s="3">
        <v>3.8443359428005934E-8</v>
      </c>
      <c r="F63" s="3">
        <v>5.1199999952620824E-7</v>
      </c>
      <c r="G63" s="3">
        <v>3.814697265625E-6</v>
      </c>
      <c r="H63" s="3">
        <v>1.9683000000369165E-5</v>
      </c>
      <c r="I63" s="3">
        <v>7.8815638671915576E-5</v>
      </c>
      <c r="J63" s="3">
        <v>2.621440000000275E-4</v>
      </c>
      <c r="K63" s="3">
        <v>7.5668064257768813E-4</v>
      </c>
      <c r="L63" s="3">
        <v>1.953125E-3</v>
      </c>
    </row>
    <row r="65" spans="1:12">
      <c r="A65" s="5">
        <v>10</v>
      </c>
      <c r="B65" s="169">
        <v>0</v>
      </c>
      <c r="C65" s="3">
        <v>1</v>
      </c>
      <c r="D65" s="3">
        <v>1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  <c r="K65" s="3">
        <v>1</v>
      </c>
      <c r="L65" s="3">
        <v>1</v>
      </c>
    </row>
    <row r="66" spans="1:12">
      <c r="B66" s="169">
        <v>1</v>
      </c>
      <c r="C66" s="3">
        <v>0.40126306076162133</v>
      </c>
      <c r="D66" s="3">
        <v>0.65132155989999996</v>
      </c>
      <c r="E66" s="3">
        <v>0.80312559565927732</v>
      </c>
      <c r="F66" s="3">
        <v>0.89262581759999993</v>
      </c>
      <c r="G66" s="3">
        <v>0.94368648529052734</v>
      </c>
      <c r="H66" s="3">
        <v>0.97175247510000007</v>
      </c>
      <c r="I66" s="3">
        <v>0.98653725665537106</v>
      </c>
      <c r="J66" s="3">
        <v>0.99395338239999997</v>
      </c>
      <c r="K66" s="3">
        <v>0.99746704837880862</v>
      </c>
      <c r="L66" s="3">
        <v>0.9990234375</v>
      </c>
    </row>
    <row r="67" spans="1:12">
      <c r="B67" s="169">
        <v>2</v>
      </c>
      <c r="C67" s="3">
        <v>8.6138355899316787E-2</v>
      </c>
      <c r="D67" s="3">
        <v>0.26390107089999987</v>
      </c>
      <c r="E67" s="3">
        <v>0.45570017623447268</v>
      </c>
      <c r="F67" s="3">
        <v>0.62419036159999974</v>
      </c>
      <c r="G67" s="3">
        <v>0.75597476959228516</v>
      </c>
      <c r="H67" s="3">
        <v>0.85069165410000014</v>
      </c>
      <c r="I67" s="3">
        <v>0.91404556172275386</v>
      </c>
      <c r="J67" s="3">
        <v>0.95364259839999999</v>
      </c>
      <c r="K67" s="3">
        <v>0.97674289875087894</v>
      </c>
      <c r="L67" s="3">
        <v>0.9892578125</v>
      </c>
    </row>
    <row r="68" spans="1:12">
      <c r="B68" s="169">
        <v>3</v>
      </c>
      <c r="C68" s="3">
        <v>1.1503557379297272E-2</v>
      </c>
      <c r="D68" s="3">
        <v>7.0190826399999795E-2</v>
      </c>
      <c r="E68" s="3">
        <v>0.17980351963242192</v>
      </c>
      <c r="F68" s="3">
        <v>0.32220047359999959</v>
      </c>
      <c r="G68" s="3">
        <v>0.47440719604492188</v>
      </c>
      <c r="H68" s="3">
        <v>0.61721721360000026</v>
      </c>
      <c r="I68" s="3">
        <v>0.73839260861679679</v>
      </c>
      <c r="J68" s="3">
        <v>0.83271024640000002</v>
      </c>
      <c r="K68" s="3">
        <v>0.90044034784804683</v>
      </c>
      <c r="L68" s="3">
        <v>0.9453125</v>
      </c>
    </row>
    <row r="69" spans="1:12">
      <c r="B69" s="169">
        <v>4</v>
      </c>
      <c r="C69" s="3">
        <v>1.0284979378910233E-3</v>
      </c>
      <c r="D69" s="3">
        <v>1.2795198399999777E-2</v>
      </c>
      <c r="E69" s="3">
        <v>4.9969798878515659E-2</v>
      </c>
      <c r="F69" s="3">
        <v>0.12087388159999948</v>
      </c>
      <c r="G69" s="3">
        <v>0.22412490844726563</v>
      </c>
      <c r="H69" s="3">
        <v>0.35038928160000044</v>
      </c>
      <c r="I69" s="3">
        <v>0.48617298364414058</v>
      </c>
      <c r="J69" s="3">
        <v>0.61771939840000001</v>
      </c>
      <c r="K69" s="3">
        <v>0.73396205496914046</v>
      </c>
      <c r="L69" s="3">
        <v>0.828125</v>
      </c>
    </row>
    <row r="70" spans="1:12">
      <c r="B70" s="169">
        <v>5</v>
      </c>
      <c r="C70" s="3">
        <v>6.3689831445710803E-5</v>
      </c>
      <c r="D70" s="3">
        <v>1.6349373999997741E-3</v>
      </c>
      <c r="E70" s="3">
        <v>9.8740909986328312E-3</v>
      </c>
      <c r="F70" s="3">
        <v>3.279349759999943E-2</v>
      </c>
      <c r="G70" s="3">
        <v>7.8126907348632813E-2</v>
      </c>
      <c r="H70" s="3">
        <v>0.15026833260000055</v>
      </c>
      <c r="I70" s="3">
        <v>0.2485044908814453</v>
      </c>
      <c r="J70" s="3">
        <v>0.36689674240000003</v>
      </c>
      <c r="K70" s="3">
        <v>0.49559540834706994</v>
      </c>
      <c r="L70" s="3">
        <v>0.623046875</v>
      </c>
    </row>
    <row r="71" spans="1:12">
      <c r="B71" s="169">
        <v>6</v>
      </c>
      <c r="C71" s="3">
        <v>2.7545826175858095E-6</v>
      </c>
      <c r="D71" s="3">
        <v>1.4690259999977358E-4</v>
      </c>
      <c r="E71" s="3">
        <v>1.3832352123047016E-3</v>
      </c>
      <c r="F71" s="3">
        <v>6.3693823999994188E-3</v>
      </c>
      <c r="G71" s="3">
        <v>1.9727706909179688E-2</v>
      </c>
      <c r="H71" s="3">
        <v>4.7348987400000611E-2</v>
      </c>
      <c r="I71" s="3">
        <v>9.4934080173242202E-2</v>
      </c>
      <c r="J71" s="3">
        <v>0.16623861760000003</v>
      </c>
      <c r="K71" s="3">
        <v>0.26156270075449173</v>
      </c>
      <c r="L71" s="3">
        <v>0.376953125</v>
      </c>
    </row>
    <row r="72" spans="1:12">
      <c r="B72" s="169">
        <v>7</v>
      </c>
      <c r="C72" s="3">
        <v>8.1983984773308625E-8</v>
      </c>
      <c r="D72" s="3">
        <v>9.1215999997734806E-6</v>
      </c>
      <c r="E72" s="3">
        <v>1.3457994960938821E-4</v>
      </c>
      <c r="F72" s="3">
        <v>8.643583999994155E-4</v>
      </c>
      <c r="G72" s="3">
        <v>3.505706787109375E-3</v>
      </c>
      <c r="H72" s="3">
        <v>1.0592078400000628E-2</v>
      </c>
      <c r="I72" s="3">
        <v>2.6024280496484406E-2</v>
      </c>
      <c r="J72" s="3">
        <v>5.4761881599999979E-2</v>
      </c>
      <c r="K72" s="3">
        <v>0.10199494557773384</v>
      </c>
      <c r="L72" s="3">
        <v>0.171875</v>
      </c>
    </row>
    <row r="73" spans="1:12">
      <c r="B73" s="169">
        <v>8</v>
      </c>
      <c r="C73" s="3">
        <v>1.6050785233086133E-9</v>
      </c>
      <c r="D73" s="3">
        <v>3.7359999977347725E-7</v>
      </c>
      <c r="E73" s="3">
        <v>8.665133203138094E-6</v>
      </c>
      <c r="F73" s="3">
        <v>7.7926399999415073E-5</v>
      </c>
      <c r="G73" s="3">
        <v>4.15802001953125E-4</v>
      </c>
      <c r="H73" s="3">
        <v>1.5903864000006325E-3</v>
      </c>
      <c r="I73" s="3">
        <v>4.821265211328165E-3</v>
      </c>
      <c r="J73" s="3">
        <v>1.2294553599999973E-2</v>
      </c>
      <c r="K73" s="3">
        <v>2.7391839261327558E-2</v>
      </c>
      <c r="L73" s="3">
        <v>5.46875E-2</v>
      </c>
    </row>
    <row r="74" spans="1:12">
      <c r="B74" s="169">
        <v>9</v>
      </c>
      <c r="C74" s="3">
        <v>1.8652742058612804E-11</v>
      </c>
      <c r="D74" s="3">
        <v>9.0999997734771273E-9</v>
      </c>
      <c r="E74" s="3">
        <v>3.3253505860683611E-7</v>
      </c>
      <c r="F74" s="3">
        <v>4.198399999415036E-6</v>
      </c>
      <c r="G74" s="3">
        <v>2.956390380859375E-5</v>
      </c>
      <c r="H74" s="3">
        <v>1.4368590000063321E-4</v>
      </c>
      <c r="I74" s="3">
        <v>5.3988712490238549E-4</v>
      </c>
      <c r="J74" s="3">
        <v>1.6777215999999699E-3</v>
      </c>
      <c r="K74" s="3">
        <v>4.5022498233392681E-3</v>
      </c>
      <c r="L74" s="3">
        <v>1.07421875E-2</v>
      </c>
    </row>
    <row r="75" spans="1:12">
      <c r="B75" s="169">
        <v>10</v>
      </c>
      <c r="C75" s="3">
        <v>9.8054558612796563E-14</v>
      </c>
      <c r="D75" s="3">
        <v>9.9999773477122852E-11</v>
      </c>
      <c r="E75" s="3">
        <v>5.766503919335678E-9</v>
      </c>
      <c r="F75" s="3">
        <v>1.0239999941503403E-7</v>
      </c>
      <c r="G75" s="3">
        <v>9.5367431640625E-7</v>
      </c>
      <c r="H75" s="3">
        <v>5.9049000006332537E-6</v>
      </c>
      <c r="I75" s="3">
        <v>2.758547353519825E-5</v>
      </c>
      <c r="J75" s="3">
        <v>1.0485759999996906E-4</v>
      </c>
      <c r="K75" s="3">
        <v>3.4050628915957906E-4</v>
      </c>
      <c r="L75" s="3">
        <v>9.765625E-4</v>
      </c>
    </row>
    <row r="77" spans="1:12">
      <c r="A77" s="5">
        <v>11</v>
      </c>
      <c r="B77" s="169">
        <v>0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</row>
    <row r="78" spans="1:12">
      <c r="B78" s="169">
        <v>1</v>
      </c>
      <c r="C78" s="3">
        <v>0.43119990772354033</v>
      </c>
      <c r="D78" s="3">
        <v>0.68618940390999994</v>
      </c>
      <c r="E78" s="3">
        <v>0.83265675631038583</v>
      </c>
      <c r="F78" s="3">
        <v>0.91410065407999996</v>
      </c>
      <c r="G78" s="3">
        <v>0.95776486396789551</v>
      </c>
      <c r="H78" s="3">
        <v>0.98022673257000004</v>
      </c>
      <c r="I78" s="3">
        <v>0.99124921682599121</v>
      </c>
      <c r="J78" s="3">
        <v>0.99637202944000003</v>
      </c>
      <c r="K78" s="3">
        <v>0.99860687660834468</v>
      </c>
      <c r="L78" s="3">
        <v>0.99951171875</v>
      </c>
    </row>
    <row r="79" spans="1:12">
      <c r="B79" s="169">
        <v>2</v>
      </c>
      <c r="C79" s="3">
        <v>0.10189459114243204</v>
      </c>
      <c r="D79" s="3">
        <v>0.3026431197999998</v>
      </c>
      <c r="E79" s="3">
        <v>0.50781398914819342</v>
      </c>
      <c r="F79" s="3">
        <v>0.67787745279999978</v>
      </c>
      <c r="G79" s="3">
        <v>0.8029026985168457</v>
      </c>
      <c r="H79" s="3">
        <v>0.88700990040000005</v>
      </c>
      <c r="I79" s="3">
        <v>0.93941765494916996</v>
      </c>
      <c r="J79" s="3">
        <v>0.96976691199999998</v>
      </c>
      <c r="K79" s="3">
        <v>0.98606876608344718</v>
      </c>
      <c r="L79" s="3">
        <v>0.994140625</v>
      </c>
    </row>
    <row r="80" spans="1:12">
      <c r="B80" s="169">
        <v>3</v>
      </c>
      <c r="C80" s="3">
        <v>1.5235297305298268E-2</v>
      </c>
      <c r="D80" s="3">
        <v>8.9561850849999708E-2</v>
      </c>
      <c r="E80" s="3">
        <v>0.22118801812272959</v>
      </c>
      <c r="F80" s="3">
        <v>0.38259845119999958</v>
      </c>
      <c r="G80" s="3">
        <v>0.5447990894317627</v>
      </c>
      <c r="H80" s="3">
        <v>0.68725954575000014</v>
      </c>
      <c r="I80" s="3">
        <v>0.79987114220388189</v>
      </c>
      <c r="J80" s="3">
        <v>0.88108318720000001</v>
      </c>
      <c r="K80" s="3">
        <v>0.9347764957543212</v>
      </c>
      <c r="L80" s="3">
        <v>0.96728515625</v>
      </c>
    </row>
    <row r="81" spans="1:12">
      <c r="B81" s="169">
        <v>4</v>
      </c>
      <c r="C81" s="3">
        <v>1.5522509099613561E-3</v>
      </c>
      <c r="D81" s="3">
        <v>1.853476119999968E-2</v>
      </c>
      <c r="E81" s="3">
        <v>6.9444856991601633E-2</v>
      </c>
      <c r="F81" s="3">
        <v>0.16113919999999946</v>
      </c>
      <c r="G81" s="3">
        <v>0.28669548034667969</v>
      </c>
      <c r="H81" s="3">
        <v>0.43043766120000032</v>
      </c>
      <c r="I81" s="3">
        <v>0.57444985238457036</v>
      </c>
      <c r="J81" s="3">
        <v>0.70371573760000006</v>
      </c>
      <c r="K81" s="3">
        <v>0.80887728676464821</v>
      </c>
      <c r="L81" s="3">
        <v>0.88671875</v>
      </c>
    </row>
    <row r="82" spans="1:12">
      <c r="B82" s="169">
        <v>5</v>
      </c>
      <c r="C82" s="3">
        <v>1.119302367679968E-4</v>
      </c>
      <c r="D82" s="3">
        <v>2.7509634999996722E-3</v>
      </c>
      <c r="E82" s="3">
        <v>1.5888447180615294E-2</v>
      </c>
      <c r="F82" s="3">
        <v>5.0409574399999393E-2</v>
      </c>
      <c r="G82" s="3">
        <v>0.11462640762329102</v>
      </c>
      <c r="H82" s="3">
        <v>0.21030461730000041</v>
      </c>
      <c r="I82" s="3">
        <v>0.33168846334838875</v>
      </c>
      <c r="J82" s="3">
        <v>0.46722580480000009</v>
      </c>
      <c r="K82" s="3">
        <v>0.60286039932700153</v>
      </c>
      <c r="L82" s="3">
        <v>0.7255859375</v>
      </c>
    </row>
    <row r="83" spans="1:12">
      <c r="B83" s="169">
        <v>6</v>
      </c>
      <c r="C83" s="3">
        <v>5.8013450590124445E-6</v>
      </c>
      <c r="D83" s="3">
        <v>2.9570607999967156E-4</v>
      </c>
      <c r="E83" s="3">
        <v>2.6568635802539601E-3</v>
      </c>
      <c r="F83" s="3">
        <v>1.1654205439999371E-2</v>
      </c>
      <c r="G83" s="3">
        <v>3.4327507019042969E-2</v>
      </c>
      <c r="H83" s="3">
        <v>7.8224790960000484E-2</v>
      </c>
      <c r="I83" s="3">
        <v>0.1486837239211134</v>
      </c>
      <c r="J83" s="3">
        <v>0.24650186752000011</v>
      </c>
      <c r="K83" s="3">
        <v>0.3668774191711518</v>
      </c>
      <c r="L83" s="3">
        <v>0.5</v>
      </c>
    </row>
    <row r="84" spans="1:12">
      <c r="B84" s="169">
        <v>7</v>
      </c>
      <c r="C84" s="3">
        <v>2.1561391643431887E-7</v>
      </c>
      <c r="D84" s="3">
        <v>2.2899699999671453E-5</v>
      </c>
      <c r="E84" s="3">
        <v>3.2187823901372358E-4</v>
      </c>
      <c r="F84" s="3">
        <v>1.9653631999993655E-3</v>
      </c>
      <c r="G84" s="3">
        <v>7.5612068176269531E-3</v>
      </c>
      <c r="H84" s="3">
        <v>2.1619151100000518E-2</v>
      </c>
      <c r="I84" s="3">
        <v>5.0142710383349762E-2</v>
      </c>
      <c r="J84" s="3">
        <v>9.9352576000000081E-2</v>
      </c>
      <c r="K84" s="3">
        <v>0.17380043540727474</v>
      </c>
      <c r="L84" s="3">
        <v>0.2744140625</v>
      </c>
    </row>
    <row r="85" spans="1:12">
      <c r="B85" s="169">
        <v>8</v>
      </c>
      <c r="C85" s="3">
        <v>5.6240238561938488E-9</v>
      </c>
      <c r="D85" s="3">
        <v>1.2483999996714425E-6</v>
      </c>
      <c r="E85" s="3">
        <v>2.7552355664113961E-5</v>
      </c>
      <c r="F85" s="3">
        <v>2.3521279999936476E-4</v>
      </c>
      <c r="G85" s="3">
        <v>1.1882781982421875E-3</v>
      </c>
      <c r="H85" s="3">
        <v>4.2908940000005273E-3</v>
      </c>
      <c r="I85" s="3">
        <v>1.2242320561132974E-2</v>
      </c>
      <c r="J85" s="3">
        <v>2.9281484800000063E-2</v>
      </c>
      <c r="K85" s="3">
        <v>6.0963237103710224E-2</v>
      </c>
      <c r="L85" s="3">
        <v>0.11328125</v>
      </c>
    </row>
    <row r="86" spans="1:12">
      <c r="B86" s="169">
        <v>9</v>
      </c>
      <c r="C86" s="3">
        <v>9.7974051506347462E-11</v>
      </c>
      <c r="D86" s="3">
        <v>4.5549999671441989E-8</v>
      </c>
      <c r="E86" s="3">
        <v>1.5824247803248735E-6</v>
      </c>
      <c r="F86" s="3">
        <v>1.8943999999364644E-5</v>
      </c>
      <c r="G86" s="3">
        <v>1.2612342834472656E-4</v>
      </c>
      <c r="H86" s="3">
        <v>5.776960500005297E-4</v>
      </c>
      <c r="I86" s="3">
        <v>2.0383694551515327E-3</v>
      </c>
      <c r="J86" s="3">
        <v>5.92445440000006E-3</v>
      </c>
      <c r="K86" s="3">
        <v>1.4802565070433829E-2</v>
      </c>
      <c r="L86" s="3">
        <v>3.271484375E-2</v>
      </c>
    </row>
    <row r="87" spans="1:12">
      <c r="B87" s="169">
        <v>10</v>
      </c>
      <c r="C87" s="3">
        <v>1.0258093188474165E-12</v>
      </c>
      <c r="D87" s="3">
        <v>9.9999967144196382E-10</v>
      </c>
      <c r="E87" s="3">
        <v>5.4781787160809194E-8</v>
      </c>
      <c r="F87" s="3">
        <v>9.215999993646319E-7</v>
      </c>
      <c r="G87" s="3">
        <v>8.106231689453125E-6</v>
      </c>
      <c r="H87" s="3">
        <v>4.7239200000529944E-5</v>
      </c>
      <c r="I87" s="3">
        <v>2.0689105151383818E-4</v>
      </c>
      <c r="J87" s="3">
        <v>7.3400320000005775E-4</v>
      </c>
      <c r="K87" s="3">
        <v>2.2132908795402702E-3</v>
      </c>
      <c r="L87" s="3">
        <v>5.859375E-3</v>
      </c>
    </row>
    <row r="88" spans="1:12">
      <c r="B88" s="169">
        <v>11</v>
      </c>
      <c r="C88" s="3">
        <v>5.3015063474161164E-15</v>
      </c>
      <c r="D88" s="3">
        <v>9.9996714419633139E-12</v>
      </c>
      <c r="E88" s="3">
        <v>8.6497563737162333E-10</v>
      </c>
      <c r="F88" s="3">
        <v>2.047999936463141E-8</v>
      </c>
      <c r="G88" s="3">
        <v>2.384185791015625E-7</v>
      </c>
      <c r="H88" s="3">
        <v>1.7714700005299575E-6</v>
      </c>
      <c r="I88" s="3">
        <v>9.6549157374711217E-6</v>
      </c>
      <c r="J88" s="3">
        <v>4.1943040000057426E-5</v>
      </c>
      <c r="K88" s="3">
        <v>1.5322783012132425E-4</v>
      </c>
      <c r="L88" s="3">
        <v>4.8828125E-4</v>
      </c>
    </row>
    <row r="90" spans="1:12">
      <c r="A90" s="5">
        <v>12</v>
      </c>
      <c r="B90" s="169">
        <v>0</v>
      </c>
      <c r="C90" s="3">
        <v>1</v>
      </c>
      <c r="D90" s="3">
        <v>1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3">
        <v>1</v>
      </c>
    </row>
    <row r="91" spans="1:12">
      <c r="B91" s="169">
        <v>1</v>
      </c>
      <c r="C91" s="3">
        <v>0.45963991233736334</v>
      </c>
      <c r="D91" s="3">
        <v>0.71757046351899989</v>
      </c>
      <c r="E91" s="3">
        <v>0.85775824286382796</v>
      </c>
      <c r="F91" s="3">
        <v>0.93128052326400002</v>
      </c>
      <c r="G91" s="3">
        <v>0.96832364797592163</v>
      </c>
      <c r="H91" s="3">
        <v>0.98615871279900003</v>
      </c>
      <c r="I91" s="3">
        <v>0.99431199093689426</v>
      </c>
      <c r="J91" s="3">
        <v>0.99782321766399995</v>
      </c>
      <c r="K91" s="3">
        <v>0.99923378213458958</v>
      </c>
      <c r="L91" s="3">
        <v>0.999755859375</v>
      </c>
    </row>
    <row r="92" spans="1:12">
      <c r="B92" s="169">
        <v>2</v>
      </c>
      <c r="C92" s="3">
        <v>0.11835985697148749</v>
      </c>
      <c r="D92" s="3">
        <v>0.34099774821099976</v>
      </c>
      <c r="E92" s="3">
        <v>0.55654040422252238</v>
      </c>
      <c r="F92" s="3">
        <v>0.72512209305599984</v>
      </c>
      <c r="G92" s="3">
        <v>0.84161823987960815</v>
      </c>
      <c r="H92" s="3">
        <v>0.91497495005100005</v>
      </c>
      <c r="I92" s="3">
        <v>0.95755870160605738</v>
      </c>
      <c r="J92" s="3">
        <v>0.980408958976</v>
      </c>
      <c r="K92" s="3">
        <v>0.9917109158196511</v>
      </c>
      <c r="L92" s="3">
        <v>0.996826171875</v>
      </c>
    </row>
    <row r="93" spans="1:12">
      <c r="B93" s="169">
        <v>3</v>
      </c>
      <c r="C93" s="3">
        <v>1.9568261997154987E-2</v>
      </c>
      <c r="D93" s="3">
        <v>0.11086997774499965</v>
      </c>
      <c r="E93" s="3">
        <v>0.2641819137765492</v>
      </c>
      <c r="F93" s="3">
        <v>0.4416542515199996</v>
      </c>
      <c r="G93" s="3">
        <v>0.60932499170303345</v>
      </c>
      <c r="H93" s="3">
        <v>0.74718465214500018</v>
      </c>
      <c r="I93" s="3">
        <v>0.8487124216647326</v>
      </c>
      <c r="J93" s="3">
        <v>0.91655667712</v>
      </c>
      <c r="K93" s="3">
        <v>0.95785801740242793</v>
      </c>
      <c r="L93" s="3">
        <v>0.980712890625</v>
      </c>
    </row>
    <row r="94" spans="1:12">
      <c r="B94" s="169">
        <v>4</v>
      </c>
      <c r="C94" s="3">
        <v>2.2364032297282344E-3</v>
      </c>
      <c r="D94" s="3">
        <v>2.5637470164999607E-2</v>
      </c>
      <c r="E94" s="3">
        <v>9.220633116127086E-2</v>
      </c>
      <c r="F94" s="3">
        <v>0.20543105023999941</v>
      </c>
      <c r="G94" s="3">
        <v>0.35122138261795044</v>
      </c>
      <c r="H94" s="3">
        <v>0.50748422656500036</v>
      </c>
      <c r="I94" s="3">
        <v>0.65334730382132933</v>
      </c>
      <c r="J94" s="3">
        <v>0.77466271744000004</v>
      </c>
      <c r="K94" s="3">
        <v>0.86553193081000113</v>
      </c>
      <c r="L94" s="3">
        <v>0.927001953125</v>
      </c>
    </row>
    <row r="95" spans="1:12">
      <c r="B95" s="169">
        <v>5</v>
      </c>
      <c r="C95" s="3">
        <v>1.8394627042769753E-4</v>
      </c>
      <c r="D95" s="3">
        <v>4.3293432699995985E-3</v>
      </c>
      <c r="E95" s="3">
        <v>2.3921908652263249E-2</v>
      </c>
      <c r="F95" s="3">
        <v>7.2555499519999345E-2</v>
      </c>
      <c r="G95" s="3">
        <v>0.15764367580413818</v>
      </c>
      <c r="H95" s="3">
        <v>0.27634453047000046</v>
      </c>
      <c r="I95" s="3">
        <v>0.4166549495110522</v>
      </c>
      <c r="J95" s="3">
        <v>0.5618217779200001</v>
      </c>
      <c r="K95" s="3">
        <v>0.69556799867394259</v>
      </c>
      <c r="L95" s="3">
        <v>0.80615234375</v>
      </c>
    </row>
    <row r="96" spans="1:12">
      <c r="B96" s="169">
        <v>6</v>
      </c>
      <c r="C96" s="3">
        <v>1.1107789644494433E-5</v>
      </c>
      <c r="D96" s="3">
        <v>5.4123182199959695E-4</v>
      </c>
      <c r="E96" s="3">
        <v>4.6416011203081614E-3</v>
      </c>
      <c r="F96" s="3">
        <v>1.9405279231999313E-2</v>
      </c>
      <c r="G96" s="3">
        <v>5.440223217010498E-2</v>
      </c>
      <c r="H96" s="3">
        <v>0.11784873886200056</v>
      </c>
      <c r="I96" s="3">
        <v>0.21273538272065964</v>
      </c>
      <c r="J96" s="3">
        <v>0.3347914424320001</v>
      </c>
      <c r="K96" s="3">
        <v>0.47306976024128422</v>
      </c>
      <c r="L96" s="3">
        <v>0.61279296875</v>
      </c>
    </row>
    <row r="97" spans="1:12">
      <c r="B97" s="169">
        <v>7</v>
      </c>
      <c r="C97" s="3">
        <v>4.9490047359599317E-7</v>
      </c>
      <c r="D97" s="3">
        <v>5.0180337999596774E-5</v>
      </c>
      <c r="E97" s="3">
        <v>6.7212604019975964E-4</v>
      </c>
      <c r="F97" s="3">
        <v>3.9031316479993007E-3</v>
      </c>
      <c r="G97" s="3">
        <v>1.4252781867980957E-2</v>
      </c>
      <c r="H97" s="3">
        <v>3.8600843058000614E-2</v>
      </c>
      <c r="I97" s="3">
        <v>8.4632065121566902E-2</v>
      </c>
      <c r="J97" s="3">
        <v>0.15821229260800007</v>
      </c>
      <c r="K97" s="3">
        <v>0.26068507810101943</v>
      </c>
      <c r="L97" s="3">
        <v>0.38720703125</v>
      </c>
    </row>
    <row r="98" spans="1:12">
      <c r="B98" s="169">
        <v>8</v>
      </c>
      <c r="C98" s="3">
        <v>1.6123518517868127E-8</v>
      </c>
      <c r="D98" s="3">
        <v>3.4135299995967505E-6</v>
      </c>
      <c r="E98" s="3">
        <v>7.1701238166555999E-5</v>
      </c>
      <c r="F98" s="3">
        <v>5.8124287999929873E-4</v>
      </c>
      <c r="G98" s="3">
        <v>2.7815103530883789E-3</v>
      </c>
      <c r="H98" s="3">
        <v>9.4893711300006317E-3</v>
      </c>
      <c r="I98" s="3">
        <v>2.550745699890871E-2</v>
      </c>
      <c r="J98" s="3">
        <v>5.7309921280000065E-2</v>
      </c>
      <c r="K98" s="3">
        <v>0.11173997634031427</v>
      </c>
      <c r="L98" s="3">
        <v>0.19384765625</v>
      </c>
    </row>
    <row r="99" spans="1:12">
      <c r="B99" s="169">
        <v>9</v>
      </c>
      <c r="C99" s="3">
        <v>3.74276574508748E-10</v>
      </c>
      <c r="D99" s="3">
        <v>1.6583499959674887E-7</v>
      </c>
      <c r="E99" s="3">
        <v>5.4779144128938356E-6</v>
      </c>
      <c r="F99" s="3">
        <v>6.2197759999298467E-5</v>
      </c>
      <c r="G99" s="3">
        <v>3.916621208190918E-4</v>
      </c>
      <c r="H99" s="3">
        <v>1.6916554350006364E-3</v>
      </c>
      <c r="I99" s="3">
        <v>5.6097523422448982E-3</v>
      </c>
      <c r="J99" s="3">
        <v>1.5267266560000055E-2</v>
      </c>
      <c r="K99" s="3">
        <v>3.557486748540821E-2</v>
      </c>
      <c r="L99" s="3">
        <v>7.2998046875E-2</v>
      </c>
    </row>
    <row r="100" spans="1:12">
      <c r="B100" s="169">
        <v>10</v>
      </c>
      <c r="C100" s="3">
        <v>5.8732541962478565E-12</v>
      </c>
      <c r="D100" s="3">
        <v>5.4549995967487548E-9</v>
      </c>
      <c r="E100" s="3">
        <v>2.8392823613601685E-7</v>
      </c>
      <c r="F100" s="3">
        <v>4.5260799992984221E-6</v>
      </c>
      <c r="G100" s="3">
        <v>3.7610530853271484E-5</v>
      </c>
      <c r="H100" s="3">
        <v>2.0637625500063723E-4</v>
      </c>
      <c r="I100" s="3">
        <v>8.4790849278689254E-4</v>
      </c>
      <c r="J100" s="3">
        <v>2.8101836800000501E-3</v>
      </c>
      <c r="K100" s="3">
        <v>7.8784642654423746E-3</v>
      </c>
      <c r="L100" s="3">
        <v>1.9287109375E-2</v>
      </c>
    </row>
    <row r="101" spans="1:12">
      <c r="B101" s="169">
        <v>11</v>
      </c>
      <c r="C101" s="3">
        <v>5.6359664997853796E-14</v>
      </c>
      <c r="D101" s="3">
        <v>1.0899959674875111E-10</v>
      </c>
      <c r="E101" s="3">
        <v>8.9524973664852582E-9</v>
      </c>
      <c r="F101" s="3">
        <v>2.0070399929841928E-7</v>
      </c>
      <c r="G101" s="3">
        <v>2.2053718566894531E-6</v>
      </c>
      <c r="H101" s="3">
        <v>1.5411789000637318E-5</v>
      </c>
      <c r="I101" s="3">
        <v>7.8687563259061057E-5</v>
      </c>
      <c r="J101" s="3">
        <v>3.1876710400004877E-4</v>
      </c>
      <c r="K101" s="3">
        <v>1.0802562023598519E-3</v>
      </c>
      <c r="L101" s="3">
        <v>3.173828125E-3</v>
      </c>
    </row>
    <row r="102" spans="1:12">
      <c r="B102" s="169">
        <v>12</v>
      </c>
      <c r="C102" s="3">
        <v>6.9560249785376117E-16</v>
      </c>
      <c r="D102" s="3">
        <v>9.9959674875103931E-13</v>
      </c>
      <c r="E102" s="3">
        <v>1.2974638992274354E-10</v>
      </c>
      <c r="F102" s="3">
        <v>4.0959992984191393E-9</v>
      </c>
      <c r="G102" s="3">
        <v>5.9604644775390625E-8</v>
      </c>
      <c r="H102" s="3">
        <v>5.3144100063732641E-7</v>
      </c>
      <c r="I102" s="3">
        <v>3.3792205080845526E-6</v>
      </c>
      <c r="J102" s="3">
        <v>1.6777216000048569E-5</v>
      </c>
      <c r="K102" s="3">
        <v>6.8952523554187579E-5</v>
      </c>
      <c r="L102" s="3">
        <v>2.44140625E-4</v>
      </c>
    </row>
    <row r="104" spans="1:12">
      <c r="A104" s="5">
        <v>13</v>
      </c>
      <c r="B104" s="169">
        <v>0</v>
      </c>
      <c r="C104" s="3">
        <v>1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  <c r="K104" s="3">
        <v>1</v>
      </c>
      <c r="L104" s="3">
        <v>1</v>
      </c>
    </row>
    <row r="105" spans="1:12">
      <c r="B105" s="169">
        <v>1</v>
      </c>
      <c r="C105" s="3">
        <v>0.48665791672049519</v>
      </c>
      <c r="D105" s="3">
        <v>0.74581341716709992</v>
      </c>
      <c r="E105" s="3">
        <v>0.87909450643425369</v>
      </c>
      <c r="F105" s="3">
        <v>0.94502441861120001</v>
      </c>
      <c r="G105" s="3">
        <v>0.97624273598194122</v>
      </c>
      <c r="H105" s="3">
        <v>0.99031109895930003</v>
      </c>
      <c r="I105" s="3">
        <v>0.99630279410898126</v>
      </c>
      <c r="J105" s="3">
        <v>0.99869393059839995</v>
      </c>
      <c r="K105" s="3">
        <v>0.99957858017402423</v>
      </c>
      <c r="L105" s="3">
        <v>0.9998779296875</v>
      </c>
    </row>
    <row r="106" spans="1:12">
      <c r="B106" s="169">
        <v>2</v>
      </c>
      <c r="C106" s="3">
        <v>0.13542385973978133</v>
      </c>
      <c r="D106" s="3">
        <v>0.37865501974179977</v>
      </c>
      <c r="E106" s="3">
        <v>0.6017230800187181</v>
      </c>
      <c r="F106" s="3">
        <v>0.76635377909759994</v>
      </c>
      <c r="G106" s="3">
        <v>0.87329459190368652</v>
      </c>
      <c r="H106" s="3">
        <v>0.9363300788754001</v>
      </c>
      <c r="I106" s="3">
        <v>0.9704223528718503</v>
      </c>
      <c r="J106" s="3">
        <v>0.98737466245119998</v>
      </c>
      <c r="K106" s="3">
        <v>0.99509620566137336</v>
      </c>
      <c r="L106" s="3">
        <v>0.998291015625</v>
      </c>
    </row>
    <row r="107" spans="1:12">
      <c r="B107" s="169">
        <v>3</v>
      </c>
      <c r="C107" s="3">
        <v>2.4507841745871672E-2</v>
      </c>
      <c r="D107" s="3">
        <v>0.13388275479159967</v>
      </c>
      <c r="E107" s="3">
        <v>0.30803568734344511</v>
      </c>
      <c r="F107" s="3">
        <v>0.49834781982719972</v>
      </c>
      <c r="G107" s="3">
        <v>0.66739830374717712</v>
      </c>
      <c r="H107" s="3">
        <v>0.79752174151680022</v>
      </c>
      <c r="I107" s="3">
        <v>0.88680861964419633</v>
      </c>
      <c r="J107" s="3">
        <v>0.9420975898624</v>
      </c>
      <c r="K107" s="3">
        <v>0.97309182169017827</v>
      </c>
      <c r="L107" s="3">
        <v>0.98876953125</v>
      </c>
    </row>
    <row r="108" spans="1:12">
      <c r="B108" s="169">
        <v>4</v>
      </c>
      <c r="C108" s="3">
        <v>3.1029961680996282E-3</v>
      </c>
      <c r="D108" s="3">
        <v>3.4160720922999613E-2</v>
      </c>
      <c r="E108" s="3">
        <v>0.11800266855356253</v>
      </c>
      <c r="F108" s="3">
        <v>0.25267569049599947</v>
      </c>
      <c r="G108" s="3">
        <v>0.41574728488922119</v>
      </c>
      <c r="H108" s="3">
        <v>0.57939435423900043</v>
      </c>
      <c r="I108" s="3">
        <v>0.72172509506652049</v>
      </c>
      <c r="J108" s="3">
        <v>0.83142030131199995</v>
      </c>
      <c r="K108" s="3">
        <v>0.90707866977659313</v>
      </c>
      <c r="L108" s="3">
        <v>0.953857421875</v>
      </c>
    </row>
    <row r="109" spans="1:12">
      <c r="B109" s="169">
        <v>5</v>
      </c>
      <c r="C109" s="3">
        <v>2.8656911839278123E-4</v>
      </c>
      <c r="D109" s="3">
        <v>6.4601559594996034E-3</v>
      </c>
      <c r="E109" s="3">
        <v>3.4164572028614323E-2</v>
      </c>
      <c r="F109" s="3">
        <v>9.9130609663999392E-2</v>
      </c>
      <c r="G109" s="3">
        <v>0.20603810250759125</v>
      </c>
      <c r="H109" s="3">
        <v>0.34568643929850051</v>
      </c>
      <c r="I109" s="3">
        <v>0.49949727351964923</v>
      </c>
      <c r="J109" s="3">
        <v>0.64695815372800003</v>
      </c>
      <c r="K109" s="3">
        <v>0.77205176813516885</v>
      </c>
      <c r="L109" s="3">
        <v>0.8665771484375</v>
      </c>
    </row>
    <row r="110" spans="1:12">
      <c r="B110" s="169">
        <v>6</v>
      </c>
      <c r="C110" s="3">
        <v>1.974971368371147E-5</v>
      </c>
      <c r="D110" s="3">
        <v>9.200429667996007E-4</v>
      </c>
      <c r="E110" s="3">
        <v>7.5336472501013572E-3</v>
      </c>
      <c r="F110" s="3">
        <v>3.0035323289599347E-2</v>
      </c>
      <c r="G110" s="3">
        <v>8.0212593078613281E-2</v>
      </c>
      <c r="H110" s="3">
        <v>0.16539747634440063</v>
      </c>
      <c r="I110" s="3">
        <v>0.28410723109729707</v>
      </c>
      <c r="J110" s="3">
        <v>0.42560357662720005</v>
      </c>
      <c r="K110" s="3">
        <v>0.5731939675359804</v>
      </c>
      <c r="L110" s="3">
        <v>0.70947265625</v>
      </c>
    </row>
    <row r="111" spans="1:12">
      <c r="B111" s="169">
        <v>7</v>
      </c>
      <c r="C111" s="3">
        <v>1.0255449321977963E-6</v>
      </c>
      <c r="D111" s="3">
        <v>9.9285486399600239E-5</v>
      </c>
      <c r="E111" s="3">
        <v>1.2675473022159519E-3</v>
      </c>
      <c r="F111" s="3">
        <v>7.0035611647993289E-3</v>
      </c>
      <c r="G111" s="3">
        <v>2.4290144443511963E-2</v>
      </c>
      <c r="H111" s="3">
        <v>6.2375211799200705E-2</v>
      </c>
      <c r="I111" s="3">
        <v>0.1294682262812494</v>
      </c>
      <c r="J111" s="3">
        <v>0.22884395253760001</v>
      </c>
      <c r="K111" s="3">
        <v>0.35625818506413848</v>
      </c>
      <c r="L111" s="3">
        <v>0.5</v>
      </c>
    </row>
    <row r="112" spans="1:12">
      <c r="B112" s="169">
        <v>8</v>
      </c>
      <c r="C112" s="3">
        <v>4.0062366328655675E-8</v>
      </c>
      <c r="D112" s="3">
        <v>8.0902107996001999E-6</v>
      </c>
      <c r="E112" s="3">
        <v>1.6176495847146843E-4</v>
      </c>
      <c r="F112" s="3">
        <v>1.2456206335993251E-3</v>
      </c>
      <c r="G112" s="3">
        <v>5.6493282318115234E-3</v>
      </c>
      <c r="H112" s="3">
        <v>1.8222812708400732E-2</v>
      </c>
      <c r="I112" s="3">
        <v>4.6201069841839124E-2</v>
      </c>
      <c r="J112" s="3">
        <v>9.767086981119999E-2</v>
      </c>
      <c r="K112" s="3">
        <v>0.17876527213263146</v>
      </c>
      <c r="L112" s="3">
        <v>0.29052734375</v>
      </c>
    </row>
    <row r="113" spans="1:12">
      <c r="B113" s="169">
        <v>9</v>
      </c>
      <c r="C113" s="3">
        <v>1.161738728558022E-9</v>
      </c>
      <c r="D113" s="3">
        <v>4.9060449960019688E-7</v>
      </c>
      <c r="E113" s="3">
        <v>1.5411412975875019E-5</v>
      </c>
      <c r="F113" s="3">
        <v>1.6600678399932445E-4</v>
      </c>
      <c r="G113" s="3">
        <v>9.8912417888641357E-4</v>
      </c>
      <c r="H113" s="3">
        <v>4.0309701435007426E-3</v>
      </c>
      <c r="I113" s="3">
        <v>1.2573948972077281E-2</v>
      </c>
      <c r="J113" s="3">
        <v>3.208432844799998E-2</v>
      </c>
      <c r="K113" s="3">
        <v>6.9849166470115812E-2</v>
      </c>
      <c r="L113" s="3">
        <v>0.1334228515625</v>
      </c>
    </row>
    <row r="114" spans="1:12">
      <c r="B114" s="169">
        <v>10</v>
      </c>
      <c r="C114" s="3">
        <v>2.4293477093177849E-11</v>
      </c>
      <c r="D114" s="3">
        <v>2.1492999600196577E-8</v>
      </c>
      <c r="E114" s="3">
        <v>1.0630261625815445E-6</v>
      </c>
      <c r="F114" s="3">
        <v>1.6060415999324349E-5</v>
      </c>
      <c r="G114" s="3">
        <v>1.2612342834472656E-4</v>
      </c>
      <c r="H114" s="3">
        <v>6.5196000900074463E-4</v>
      </c>
      <c r="I114" s="3">
        <v>2.5145538400972427E-3</v>
      </c>
      <c r="J114" s="3">
        <v>7.7930168319999688E-3</v>
      </c>
      <c r="K114" s="3">
        <v>2.0341845714426876E-2</v>
      </c>
      <c r="L114" s="3">
        <v>4.6142578125E-2</v>
      </c>
    </row>
    <row r="115" spans="1:12">
      <c r="B115" s="169">
        <v>11</v>
      </c>
      <c r="C115" s="3">
        <v>3.4726127286533826E-13</v>
      </c>
      <c r="D115" s="3">
        <v>6.43599600196565E-10</v>
      </c>
      <c r="E115" s="3">
        <v>5.0198858113769706E-8</v>
      </c>
      <c r="F115" s="3">
        <v>1.065779199324337E-6</v>
      </c>
      <c r="G115" s="3">
        <v>1.1056661605834961E-5</v>
      </c>
      <c r="H115" s="3">
        <v>7.2701128800744912E-5</v>
      </c>
      <c r="I115" s="3">
        <v>3.4791488859385079E-4</v>
      </c>
      <c r="J115" s="3">
        <v>1.3153337343999663E-3</v>
      </c>
      <c r="K115" s="3">
        <v>4.1394498307468636E-3</v>
      </c>
      <c r="L115" s="3">
        <v>1.123046875E-2</v>
      </c>
    </row>
    <row r="116" spans="1:12">
      <c r="B116" s="169">
        <v>12</v>
      </c>
      <c r="C116" s="3">
        <v>3.5356869278380875E-15</v>
      </c>
      <c r="D116" s="3">
        <v>1.1799600196564663E-11</v>
      </c>
      <c r="E116" s="3">
        <v>1.4531589682618153E-9</v>
      </c>
      <c r="F116" s="3">
        <v>4.3417599324336195E-8</v>
      </c>
      <c r="G116" s="3">
        <v>5.9604644775390625E-7</v>
      </c>
      <c r="H116" s="3">
        <v>4.9955454007449547E-6</v>
      </c>
      <c r="I116" s="3">
        <v>2.9737140470975079E-5</v>
      </c>
      <c r="J116" s="3">
        <v>1.3757317119996565E-4</v>
      </c>
      <c r="K116" s="3">
        <v>5.2403917901661318E-4</v>
      </c>
      <c r="L116" s="3">
        <v>1.708984375E-3</v>
      </c>
    </row>
    <row r="117" spans="1:12">
      <c r="B117" s="169">
        <v>13</v>
      </c>
      <c r="C117" s="3">
        <v>5.2055020908808597E-16</v>
      </c>
      <c r="D117" s="3">
        <v>9.9600196564656124E-14</v>
      </c>
      <c r="E117" s="3">
        <v>1.9461934570406737E-11</v>
      </c>
      <c r="F117" s="3">
        <v>8.1919932433617103E-10</v>
      </c>
      <c r="G117" s="3">
        <v>1.4901161193847656E-8</v>
      </c>
      <c r="H117" s="3">
        <v>1.5943230074495655E-7</v>
      </c>
      <c r="I117" s="3">
        <v>1.1827271778964873E-6</v>
      </c>
      <c r="J117" s="3">
        <v>6.7108863999656022E-6</v>
      </c>
      <c r="K117" s="3">
        <v>3.1028635598851764E-5</v>
      </c>
      <c r="L117" s="3">
        <v>1.220703125E-4</v>
      </c>
    </row>
    <row r="119" spans="1:12">
      <c r="A119" s="5">
        <v>14</v>
      </c>
      <c r="B119" s="169">
        <v>0</v>
      </c>
      <c r="C119" s="3">
        <v>1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</row>
    <row r="120" spans="1:12">
      <c r="B120" s="169">
        <v>1</v>
      </c>
      <c r="C120" s="3">
        <v>0.51232502088447052</v>
      </c>
      <c r="D120" s="3">
        <v>0.77123207545038985</v>
      </c>
      <c r="E120" s="3">
        <v>0.89723033046911571</v>
      </c>
      <c r="F120" s="3">
        <v>0.95601953488895997</v>
      </c>
      <c r="G120" s="3">
        <v>0.98218205198645592</v>
      </c>
      <c r="H120" s="3">
        <v>0.99321776927150995</v>
      </c>
      <c r="I120" s="3">
        <v>0.99759681617083784</v>
      </c>
      <c r="J120" s="3">
        <v>0.99921635835903999</v>
      </c>
      <c r="K120" s="3">
        <v>0.99976821909571334</v>
      </c>
      <c r="L120" s="3">
        <v>0.99993896484375</v>
      </c>
    </row>
    <row r="121" spans="1:12">
      <c r="B121" s="169">
        <v>2</v>
      </c>
      <c r="C121" s="3">
        <v>0.15298556258881713</v>
      </c>
      <c r="D121" s="3">
        <v>0.41537085948432972</v>
      </c>
      <c r="E121" s="3">
        <v>0.64332879398104859</v>
      </c>
      <c r="F121" s="3">
        <v>0.80208790700031984</v>
      </c>
      <c r="G121" s="3">
        <v>0.8990316279232502</v>
      </c>
      <c r="H121" s="3">
        <v>0.95252438490057001</v>
      </c>
      <c r="I121" s="3">
        <v>0.97948050730484615</v>
      </c>
      <c r="J121" s="3">
        <v>0.99190236971007995</v>
      </c>
      <c r="K121" s="3">
        <v>0.9971132741920663</v>
      </c>
      <c r="L121" s="3">
        <v>0.99908447265625</v>
      </c>
    </row>
    <row r="122" spans="1:12">
      <c r="B122" s="169">
        <v>3</v>
      </c>
      <c r="C122" s="3">
        <v>3.0053642645567272E-2</v>
      </c>
      <c r="D122" s="3">
        <v>0.1583599812866196</v>
      </c>
      <c r="E122" s="3">
        <v>0.35208879624473616</v>
      </c>
      <c r="F122" s="3">
        <v>0.55194901168127963</v>
      </c>
      <c r="G122" s="3">
        <v>0.71887237578630447</v>
      </c>
      <c r="H122" s="3">
        <v>0.83916424272438006</v>
      </c>
      <c r="I122" s="3">
        <v>0.91607342627387522</v>
      </c>
      <c r="J122" s="3">
        <v>0.96020841889791997</v>
      </c>
      <c r="K122" s="3">
        <v>0.98299379447721613</v>
      </c>
      <c r="L122" s="3">
        <v>0.9935302734375</v>
      </c>
    </row>
    <row r="123" spans="1:12">
      <c r="B123" s="169">
        <v>4</v>
      </c>
      <c r="C123" s="3">
        <v>4.1732384469883484E-3</v>
      </c>
      <c r="D123" s="3">
        <v>4.4132924309859545E-2</v>
      </c>
      <c r="E123" s="3">
        <v>0.14650762137204504</v>
      </c>
      <c r="F123" s="3">
        <v>0.30181011636223942</v>
      </c>
      <c r="G123" s="3">
        <v>0.47866003960371017</v>
      </c>
      <c r="H123" s="3">
        <v>0.64483257042234021</v>
      </c>
      <c r="I123" s="3">
        <v>0.77950432866870711</v>
      </c>
      <c r="J123" s="3">
        <v>0.87569121673215999</v>
      </c>
      <c r="K123" s="3">
        <v>0.93678458813770649</v>
      </c>
      <c r="L123" s="3">
        <v>0.9713134765625</v>
      </c>
    </row>
    <row r="124" spans="1:12">
      <c r="B124" s="169">
        <v>5</v>
      </c>
      <c r="C124" s="3">
        <v>4.2739047087824106E-4</v>
      </c>
      <c r="D124" s="3">
        <v>9.2302124558495263E-3</v>
      </c>
      <c r="E124" s="3">
        <v>4.6740286507356649E-2</v>
      </c>
      <c r="F124" s="3">
        <v>0.12983962583039929</v>
      </c>
      <c r="G124" s="3">
        <v>0.25846539810299873</v>
      </c>
      <c r="H124" s="3">
        <v>0.41579881378065037</v>
      </c>
      <c r="I124" s="3">
        <v>0.57727701106105422</v>
      </c>
      <c r="J124" s="3">
        <v>0.72074301276160002</v>
      </c>
      <c r="K124" s="3">
        <v>0.83281387387380978</v>
      </c>
      <c r="L124" s="3">
        <v>0.91021728515625</v>
      </c>
    </row>
    <row r="125" spans="1:12">
      <c r="B125" s="169">
        <v>6</v>
      </c>
      <c r="C125" s="3">
        <v>3.3090683919282369E-5</v>
      </c>
      <c r="D125" s="3">
        <v>1.4740542660695221E-3</v>
      </c>
      <c r="E125" s="3">
        <v>1.1528285966878403E-2</v>
      </c>
      <c r="F125" s="3">
        <v>4.3854380564479226E-2</v>
      </c>
      <c r="G125" s="3">
        <v>0.11166897043585777</v>
      </c>
      <c r="H125" s="3">
        <v>0.2194841652306305</v>
      </c>
      <c r="I125" s="3">
        <v>0.3594937459451204</v>
      </c>
      <c r="J125" s="3">
        <v>0.51414540746752002</v>
      </c>
      <c r="K125" s="3">
        <v>0.66267997780561516</v>
      </c>
      <c r="L125" s="3">
        <v>0.78802490234375</v>
      </c>
    </row>
    <row r="126" spans="1:12">
      <c r="B126" s="169">
        <v>7</v>
      </c>
      <c r="C126" s="3">
        <v>1.9617533698908891E-6</v>
      </c>
      <c r="D126" s="3">
        <v>1.8136123443952129E-4</v>
      </c>
      <c r="E126" s="3">
        <v>2.2074622943988615E-3</v>
      </c>
      <c r="F126" s="3">
        <v>1.1609913589759199E-2</v>
      </c>
      <c r="G126" s="3">
        <v>3.8270756602287292E-2</v>
      </c>
      <c r="H126" s="3">
        <v>9.3281891162760588E-2</v>
      </c>
      <c r="I126" s="3">
        <v>0.18359187796686616</v>
      </c>
      <c r="J126" s="3">
        <v>0.30754780217344002</v>
      </c>
      <c r="K126" s="3">
        <v>0.45387928717646731</v>
      </c>
      <c r="L126" s="3">
        <v>0.604736328125</v>
      </c>
    </row>
    <row r="127" spans="1:12">
      <c r="B127" s="169">
        <v>8</v>
      </c>
      <c r="C127" s="3">
        <v>8.9336494739521985E-8</v>
      </c>
      <c r="D127" s="3">
        <v>1.720973835952122E-5</v>
      </c>
      <c r="E127" s="3">
        <v>3.2763231003323998E-4</v>
      </c>
      <c r="F127" s="3">
        <v>2.397208739839193E-3</v>
      </c>
      <c r="G127" s="3">
        <v>1.0309532284736633E-2</v>
      </c>
      <c r="H127" s="3">
        <v>3.1468532435640628E-2</v>
      </c>
      <c r="I127" s="3">
        <v>7.5344574595632791E-2</v>
      </c>
      <c r="J127" s="3">
        <v>0.15014010290176</v>
      </c>
      <c r="K127" s="3">
        <v>0.25863708295180954</v>
      </c>
      <c r="L127" s="3">
        <v>0.395263671875</v>
      </c>
    </row>
    <row r="128" spans="1:12">
      <c r="B128" s="169">
        <v>9</v>
      </c>
      <c r="C128" s="3">
        <v>3.1067702259721797E-9</v>
      </c>
      <c r="D128" s="3">
        <v>1.2505651295212128E-6</v>
      </c>
      <c r="E128" s="3">
        <v>3.7364444800313081E-5</v>
      </c>
      <c r="F128" s="3">
        <v>3.819295539191918E-4</v>
      </c>
      <c r="G128" s="3">
        <v>2.154175192117691E-3</v>
      </c>
      <c r="H128" s="3">
        <v>8.2885229129706466E-3</v>
      </c>
      <c r="I128" s="3">
        <v>2.4343441276494002E-2</v>
      </c>
      <c r="J128" s="3">
        <v>5.8318944993279997E-2</v>
      </c>
      <c r="K128" s="3">
        <v>0.11886141401824776</v>
      </c>
      <c r="L128" s="3">
        <v>0.21197509765625</v>
      </c>
    </row>
    <row r="129" spans="1:12">
      <c r="B129" s="169">
        <v>10</v>
      </c>
      <c r="C129" s="3">
        <v>8.1165857075694647E-11</v>
      </c>
      <c r="D129" s="3">
        <v>6.8404149521212161E-8</v>
      </c>
      <c r="E129" s="3">
        <v>3.2152841846746081E-6</v>
      </c>
      <c r="F129" s="3">
        <v>4.6049689599191544E-5</v>
      </c>
      <c r="G129" s="3">
        <v>3.4187361598014832E-4</v>
      </c>
      <c r="H129" s="3">
        <v>1.6656630493506507E-3</v>
      </c>
      <c r="I129" s="3">
        <v>6.0353421362903358E-3</v>
      </c>
      <c r="J129" s="3">
        <v>1.750954147839999E-2</v>
      </c>
      <c r="K129" s="3">
        <v>4.2620140054486805E-2</v>
      </c>
      <c r="L129" s="3">
        <v>8.978271484375E-2</v>
      </c>
    </row>
    <row r="130" spans="1:12">
      <c r="B130" s="169">
        <v>11</v>
      </c>
      <c r="C130" s="3">
        <v>1.5446894731555573E-12</v>
      </c>
      <c r="D130" s="3">
        <v>2.7285395212121084E-9</v>
      </c>
      <c r="E130" s="3">
        <v>2.0212295388297878E-7</v>
      </c>
      <c r="F130" s="3">
        <v>4.0647065591915124E-6</v>
      </c>
      <c r="G130" s="3">
        <v>3.9823353290557861E-5</v>
      </c>
      <c r="H130" s="3">
        <v>2.4647879286065154E-4</v>
      </c>
      <c r="I130" s="3">
        <v>1.1062385216201176E-3</v>
      </c>
      <c r="J130" s="3">
        <v>3.9064069734399826E-3</v>
      </c>
      <c r="K130" s="3">
        <v>1.1430527978402771E-2</v>
      </c>
      <c r="L130" s="3">
        <v>2.86865234375E-2</v>
      </c>
    </row>
    <row r="131" spans="1:12">
      <c r="B131" s="169">
        <v>12</v>
      </c>
      <c r="C131" s="3">
        <v>2.0839375499306476E-14</v>
      </c>
      <c r="D131" s="3">
        <v>7.4979521212106232E-11</v>
      </c>
      <c r="E131" s="3">
        <v>8.76501393913082E-9</v>
      </c>
      <c r="F131" s="3">
        <v>2.4788991919150923E-7</v>
      </c>
      <c r="G131" s="3">
        <v>3.2112002372741699E-6</v>
      </c>
      <c r="H131" s="3">
        <v>2.5307220420651668E-5</v>
      </c>
      <c r="I131" s="3">
        <v>1.4109935231406117E-4</v>
      </c>
      <c r="J131" s="3">
        <v>6.0867739647998097E-4</v>
      </c>
      <c r="K131" s="3">
        <v>2.1509739722951268E-3</v>
      </c>
      <c r="L131" s="3">
        <v>6.4697265625E-3</v>
      </c>
    </row>
    <row r="132" spans="1:12">
      <c r="B132" s="169">
        <v>13</v>
      </c>
      <c r="C132" s="3">
        <v>7.8871631961896736E-16</v>
      </c>
      <c r="D132" s="3">
        <v>1.2695212121061832E-12</v>
      </c>
      <c r="E132" s="3">
        <v>2.3451658866693893E-10</v>
      </c>
      <c r="F132" s="3">
        <v>9.33887919150908E-9</v>
      </c>
      <c r="G132" s="3">
        <v>1.601874828338623E-7</v>
      </c>
      <c r="H132" s="3">
        <v>1.6102662306516802E-6</v>
      </c>
      <c r="I132" s="3">
        <v>1.1176771830553547E-5</v>
      </c>
      <c r="J132" s="3">
        <v>5.9055800319980666E-5</v>
      </c>
      <c r="K132" s="3">
        <v>2.5288338013674497E-4</v>
      </c>
      <c r="L132" s="3">
        <v>9.1552734375E-4</v>
      </c>
    </row>
    <row r="133" spans="1:12">
      <c r="B133" s="169">
        <v>14</v>
      </c>
      <c r="C133" s="3">
        <v>6.2636280399396724E-16</v>
      </c>
      <c r="D133" s="3">
        <v>9.5212121061820942E-15</v>
      </c>
      <c r="E133" s="3">
        <v>2.9193755321728598E-12</v>
      </c>
      <c r="F133" s="3">
        <v>1.6383919150907278E-10</v>
      </c>
      <c r="G133" s="3">
        <v>3.7252902984619141E-9</v>
      </c>
      <c r="H133" s="3">
        <v>4.7829690651681222E-8</v>
      </c>
      <c r="I133" s="3">
        <v>4.139545123931562E-7</v>
      </c>
      <c r="J133" s="3">
        <v>2.684354559980622E-6</v>
      </c>
      <c r="K133" s="3">
        <v>1.396288601890672E-5</v>
      </c>
      <c r="L133" s="3">
        <v>6.103515625E-5</v>
      </c>
    </row>
    <row r="135" spans="1:12">
      <c r="A135" s="5">
        <v>15</v>
      </c>
      <c r="B135" s="169">
        <v>0</v>
      </c>
      <c r="C135" s="3">
        <v>1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>
        <v>1</v>
      </c>
      <c r="J135" s="3">
        <v>1</v>
      </c>
      <c r="K135" s="3">
        <v>1</v>
      </c>
      <c r="L135" s="3">
        <v>1</v>
      </c>
    </row>
    <row r="136" spans="1:12">
      <c r="B136" s="169">
        <v>1</v>
      </c>
      <c r="C136" s="3">
        <v>0.53670876984024696</v>
      </c>
      <c r="D136" s="3">
        <v>0.79410886790535096</v>
      </c>
      <c r="E136" s="3">
        <v>0.91264578089874837</v>
      </c>
      <c r="F136" s="3">
        <v>0.96481562791116793</v>
      </c>
      <c r="G136" s="3">
        <v>0.98663653898984194</v>
      </c>
      <c r="H136" s="3">
        <v>0.99525243849005696</v>
      </c>
      <c r="I136" s="3">
        <v>0.99843793051104457</v>
      </c>
      <c r="J136" s="3">
        <v>0.99952981501542404</v>
      </c>
      <c r="K136" s="3">
        <v>0.9998725205026423</v>
      </c>
      <c r="L136" s="3">
        <v>0.999969482421875</v>
      </c>
    </row>
    <row r="137" spans="1:12">
      <c r="B137" s="169">
        <v>2</v>
      </c>
      <c r="C137" s="3">
        <v>0.17095253550359979</v>
      </c>
      <c r="D137" s="3">
        <v>0.45095698108093585</v>
      </c>
      <c r="E137" s="3">
        <v>0.68141402445425858</v>
      </c>
      <c r="F137" s="3">
        <v>0.83287423257804782</v>
      </c>
      <c r="G137" s="3">
        <v>0.91981923393905163</v>
      </c>
      <c r="H137" s="3">
        <v>0.96473240021185203</v>
      </c>
      <c r="I137" s="3">
        <v>0.98582121540794321</v>
      </c>
      <c r="J137" s="3">
        <v>0.9948279651696641</v>
      </c>
      <c r="K137" s="3">
        <v>0.9983079993987074</v>
      </c>
      <c r="L137" s="3">
        <v>0.99951171875</v>
      </c>
    </row>
    <row r="138" spans="1:12">
      <c r="B138" s="169">
        <v>3</v>
      </c>
      <c r="C138" s="3">
        <v>3.6200238642729754E-2</v>
      </c>
      <c r="D138" s="3">
        <v>0.1840610691063907</v>
      </c>
      <c r="E138" s="3">
        <v>0.39577479590518294</v>
      </c>
      <c r="F138" s="3">
        <v>0.60197679074508759</v>
      </c>
      <c r="G138" s="3">
        <v>0.7639121888205409</v>
      </c>
      <c r="H138" s="3">
        <v>0.87317228537723712</v>
      </c>
      <c r="I138" s="3">
        <v>0.93826590463471504</v>
      </c>
      <c r="J138" s="3">
        <v>0.97288599922278407</v>
      </c>
      <c r="K138" s="3">
        <v>0.98934756034889859</v>
      </c>
      <c r="L138" s="3">
        <v>0.996307373046875</v>
      </c>
    </row>
    <row r="139" spans="1:12">
      <c r="B139" s="169">
        <v>4</v>
      </c>
      <c r="C139" s="3">
        <v>5.4672586569172871E-3</v>
      </c>
      <c r="D139" s="3">
        <v>5.5555630007535606E-2</v>
      </c>
      <c r="E139" s="3">
        <v>0.17734479760294861</v>
      </c>
      <c r="F139" s="3">
        <v>0.35183789542604738</v>
      </c>
      <c r="G139" s="3">
        <v>0.53871312364935875</v>
      </c>
      <c r="H139" s="3">
        <v>0.70313207211295226</v>
      </c>
      <c r="I139" s="3">
        <v>0.82730351283051584</v>
      </c>
      <c r="J139" s="3">
        <v>0.90949809759846412</v>
      </c>
      <c r="K139" s="3">
        <v>0.95757873099048574</v>
      </c>
      <c r="L139" s="3">
        <v>0.982421875</v>
      </c>
    </row>
    <row r="140" spans="1:12">
      <c r="B140" s="169">
        <v>5</v>
      </c>
      <c r="C140" s="3">
        <v>6.1468286968373916E-4</v>
      </c>
      <c r="D140" s="3">
        <v>1.2720483641250585E-2</v>
      </c>
      <c r="E140" s="3">
        <v>6.1705386737059817E-2</v>
      </c>
      <c r="F140" s="3">
        <v>0.16423372393676722</v>
      </c>
      <c r="G140" s="3">
        <v>0.31351405847817659</v>
      </c>
      <c r="H140" s="3">
        <v>0.48450894077315743</v>
      </c>
      <c r="I140" s="3">
        <v>0.64805657222373259</v>
      </c>
      <c r="J140" s="3">
        <v>0.7827222943498241</v>
      </c>
      <c r="K140" s="3">
        <v>0.87960069529256324</v>
      </c>
      <c r="L140" s="3">
        <v>0.940765380859375</v>
      </c>
    </row>
    <row r="141" spans="1:12">
      <c r="B141" s="169">
        <v>6</v>
      </c>
      <c r="C141" s="3">
        <v>5.2805673267223067E-5</v>
      </c>
      <c r="D141" s="3">
        <v>2.2496700850475788E-3</v>
      </c>
      <c r="E141" s="3">
        <v>1.6810086047950049E-2</v>
      </c>
      <c r="F141" s="3">
        <v>6.1051429617663133E-2</v>
      </c>
      <c r="G141" s="3">
        <v>0.14836807735264301</v>
      </c>
      <c r="H141" s="3">
        <v>0.27837855979563664</v>
      </c>
      <c r="I141" s="3">
        <v>0.43571788873569706</v>
      </c>
      <c r="J141" s="3">
        <v>0.59678444958515209</v>
      </c>
      <c r="K141" s="3">
        <v>0.73924023103630265</v>
      </c>
      <c r="L141" s="3">
        <v>0.84912109375</v>
      </c>
    </row>
    <row r="142" spans="1:12">
      <c r="B142" s="169">
        <v>7</v>
      </c>
      <c r="C142" s="3">
        <v>3.5181998973532301E-6</v>
      </c>
      <c r="D142" s="3">
        <v>3.106305376025778E-4</v>
      </c>
      <c r="E142" s="3">
        <v>3.6055858452707003E-3</v>
      </c>
      <c r="F142" s="3">
        <v>1.80588069847031E-2</v>
      </c>
      <c r="G142" s="3">
        <v>5.6620310060679913E-2</v>
      </c>
      <c r="H142" s="3">
        <v>0.13114257338312174</v>
      </c>
      <c r="I142" s="3">
        <v>0.24515753175925498</v>
      </c>
      <c r="J142" s="3">
        <v>0.39018684429107209</v>
      </c>
      <c r="K142" s="3">
        <v>0.54783959795958381</v>
      </c>
      <c r="L142" s="3">
        <v>0.696380615234375</v>
      </c>
    </row>
    <row r="143" spans="1:12">
      <c r="B143" s="169">
        <v>8</v>
      </c>
      <c r="C143" s="3">
        <v>1.829573384898576E-7</v>
      </c>
      <c r="D143" s="3">
        <v>3.362488796757767E-5</v>
      </c>
      <c r="E143" s="3">
        <v>6.0960680768799066E-4</v>
      </c>
      <c r="F143" s="3">
        <v>4.2397497098230919E-3</v>
      </c>
      <c r="G143" s="3">
        <v>1.7299838364124298E-2</v>
      </c>
      <c r="H143" s="3">
        <v>5.0012540053776797E-2</v>
      </c>
      <c r="I143" s="3">
        <v>0.11323113077556429</v>
      </c>
      <c r="J143" s="3">
        <v>0.2131031826104321</v>
      </c>
      <c r="K143" s="3">
        <v>0.34649607485290551</v>
      </c>
      <c r="L143" s="3">
        <v>0.5</v>
      </c>
    </row>
    <row r="144" spans="1:12">
      <c r="B144" s="169">
        <v>9</v>
      </c>
      <c r="C144" s="3">
        <v>7.4182564444169549E-9</v>
      </c>
      <c r="D144" s="3">
        <v>2.8464824525776571E-6</v>
      </c>
      <c r="E144" s="3">
        <v>8.0904624585159549E-5</v>
      </c>
      <c r="F144" s="3">
        <v>7.8498539110308978E-4</v>
      </c>
      <c r="G144" s="3">
        <v>4.1930144652724266E-3</v>
      </c>
      <c r="H144" s="3">
        <v>1.5242525769771822E-2</v>
      </c>
      <c r="I144" s="3">
        <v>4.2193837938192397E-2</v>
      </c>
      <c r="J144" s="3">
        <v>9.5047408156672092E-2</v>
      </c>
      <c r="K144" s="3">
        <v>0.18176046503835055</v>
      </c>
      <c r="L144" s="3">
        <v>0.303619384765625</v>
      </c>
    </row>
    <row r="145" spans="1:12">
      <c r="B145" s="169">
        <v>10</v>
      </c>
      <c r="C145" s="3">
        <v>2.3244606828780358E-10</v>
      </c>
      <c r="D145" s="3">
        <v>1.8662024757765562E-7</v>
      </c>
      <c r="E145" s="3">
        <v>8.337658276927798E-6</v>
      </c>
      <c r="F145" s="3">
        <v>1.1322566246308927E-4</v>
      </c>
      <c r="G145" s="3">
        <v>7.94949010014534E-4</v>
      </c>
      <c r="H145" s="3">
        <v>3.6525210084368317E-3</v>
      </c>
      <c r="I145" s="3">
        <v>1.2443176835361433E-2</v>
      </c>
      <c r="J145" s="3">
        <v>3.383330288435208E-2</v>
      </c>
      <c r="K145" s="3">
        <v>7.692871333817923E-2</v>
      </c>
      <c r="L145" s="3">
        <v>0.15087890625</v>
      </c>
    </row>
    <row r="146" spans="1:12">
      <c r="B146" s="169">
        <v>11</v>
      </c>
      <c r="C146" s="3">
        <v>5.5257406205671829E-12</v>
      </c>
      <c r="D146" s="3">
        <v>9.2961005776555041E-9</v>
      </c>
      <c r="E146" s="3">
        <v>6.5409713840914212E-7</v>
      </c>
      <c r="F146" s="3">
        <v>1.2461703167089186E-5</v>
      </c>
      <c r="G146" s="3">
        <v>1.1533591896295547E-4</v>
      </c>
      <c r="H146" s="3">
        <v>6.7223406980783385E-4</v>
      </c>
      <c r="I146" s="3">
        <v>2.8314247867545096E-3</v>
      </c>
      <c r="J146" s="3">
        <v>9.3476607754240729E-3</v>
      </c>
      <c r="K146" s="3">
        <v>2.5465853412640585E-2</v>
      </c>
      <c r="L146" s="3">
        <v>5.9234619140625E-2</v>
      </c>
    </row>
    <row r="147" spans="1:12">
      <c r="B147" s="169">
        <v>12</v>
      </c>
      <c r="C147" s="3">
        <v>9.7024647666789845E-14</v>
      </c>
      <c r="D147" s="3">
        <v>3.4033557765549701E-10</v>
      </c>
      <c r="E147" s="3">
        <v>3.7768704838126883E-8</v>
      </c>
      <c r="F147" s="3">
        <v>1.0112532470891768E-6</v>
      </c>
      <c r="G147" s="3">
        <v>1.2364238500595093E-5</v>
      </c>
      <c r="H147" s="3">
        <v>9.1658692152834283E-5</v>
      </c>
      <c r="I147" s="3">
        <v>4.7889806157099674E-4</v>
      </c>
      <c r="J147" s="3">
        <v>1.9277692272640689E-3</v>
      </c>
      <c r="K147" s="3">
        <v>6.3267732750435651E-3</v>
      </c>
      <c r="L147" s="3">
        <v>1.7578125E-2</v>
      </c>
    </row>
    <row r="148" spans="1:12">
      <c r="B148" s="169">
        <v>13</v>
      </c>
      <c r="C148" s="3">
        <v>1.7840165632741664E-15</v>
      </c>
      <c r="D148" s="3">
        <v>8.6405776554967422E-12</v>
      </c>
      <c r="E148" s="3">
        <v>1.5140910986553919E-9</v>
      </c>
      <c r="F148" s="3">
        <v>5.7049087089175968E-8</v>
      </c>
      <c r="G148" s="3">
        <v>9.2294067144393921E-7</v>
      </c>
      <c r="H148" s="3">
        <v>8.7193524878343402E-6</v>
      </c>
      <c r="I148" s="3">
        <v>5.6649674999597048E-5</v>
      </c>
      <c r="J148" s="3">
        <v>2.7890443878406806E-4</v>
      </c>
      <c r="K148" s="3">
        <v>1.1070241466080146E-3</v>
      </c>
      <c r="L148" s="3">
        <v>3.692626953125E-3</v>
      </c>
    </row>
    <row r="149" spans="1:12">
      <c r="B149" s="169">
        <v>14</v>
      </c>
      <c r="C149" s="3">
        <v>6.2724776444604047E-16</v>
      </c>
      <c r="D149" s="3">
        <v>1.355776554967351E-13</v>
      </c>
      <c r="E149" s="3">
        <v>3.765886492125826E-11</v>
      </c>
      <c r="F149" s="3">
        <v>1.998847089175911E-9</v>
      </c>
      <c r="G149" s="3">
        <v>4.2840838432312012E-8</v>
      </c>
      <c r="H149" s="3">
        <v>5.165606528343455E-7</v>
      </c>
      <c r="I149" s="3">
        <v>4.1809405735651368E-6</v>
      </c>
      <c r="J149" s="3">
        <v>2.5232932864067872E-5</v>
      </c>
      <c r="K149" s="3">
        <v>1.2147710837193191E-4</v>
      </c>
      <c r="L149" s="3">
        <v>4.8828125E-4</v>
      </c>
    </row>
    <row r="150" spans="1:12">
      <c r="B150" s="169">
        <v>15</v>
      </c>
      <c r="C150" s="3">
        <v>6.185502546804155E-16</v>
      </c>
      <c r="D150" s="3">
        <v>5.7765549673499151E-16</v>
      </c>
      <c r="E150" s="3">
        <v>4.3788423888514077E-13</v>
      </c>
      <c r="F150" s="3">
        <v>3.276708917590947E-11</v>
      </c>
      <c r="G150" s="3">
        <v>9.3132257461547852E-10</v>
      </c>
      <c r="H150" s="3">
        <v>1.4348907834345848E-8</v>
      </c>
      <c r="I150" s="3">
        <v>1.4488407925498957E-7</v>
      </c>
      <c r="J150" s="3">
        <v>1.0737418240678529E-6</v>
      </c>
      <c r="K150" s="3">
        <v>6.2832987079741888E-6</v>
      </c>
      <c r="L150" s="3">
        <v>3.0517578125E-5</v>
      </c>
    </row>
    <row r="152" spans="1:12">
      <c r="A152" s="5">
        <v>16</v>
      </c>
      <c r="B152" s="169">
        <v>0</v>
      </c>
      <c r="C152" s="3">
        <v>1</v>
      </c>
      <c r="D152" s="3">
        <v>1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</row>
    <row r="153" spans="1:12">
      <c r="B153" s="169">
        <v>1</v>
      </c>
      <c r="C153" s="3">
        <v>0.55987333134823469</v>
      </c>
      <c r="D153" s="3">
        <v>0.81469798111481584</v>
      </c>
      <c r="E153" s="3">
        <v>0.92574891376393609</v>
      </c>
      <c r="F153" s="3">
        <v>0.97185250232893439</v>
      </c>
      <c r="G153" s="3">
        <v>0.98997740424238145</v>
      </c>
      <c r="H153" s="3">
        <v>0.99667670694303989</v>
      </c>
      <c r="I153" s="3">
        <v>0.99898465483217902</v>
      </c>
      <c r="J153" s="3">
        <v>0.9997178890092544</v>
      </c>
      <c r="K153" s="3">
        <v>0.99992988627645329</v>
      </c>
      <c r="L153" s="3">
        <v>0.9999847412109375</v>
      </c>
    </row>
    <row r="154" spans="1:12">
      <c r="B154" s="169">
        <v>2</v>
      </c>
      <c r="C154" s="3">
        <v>0.18924034722043226</v>
      </c>
      <c r="D154" s="3">
        <v>0.48527216976337728</v>
      </c>
      <c r="E154" s="3">
        <v>0.71609878792093207</v>
      </c>
      <c r="F154" s="3">
        <v>0.85926251164467193</v>
      </c>
      <c r="G154" s="3">
        <v>0.93652356020174921</v>
      </c>
      <c r="H154" s="3">
        <v>0.97388841169531348</v>
      </c>
      <c r="I154" s="3">
        <v>0.9902370656940287</v>
      </c>
      <c r="J154" s="3">
        <v>0.99670870510796805</v>
      </c>
      <c r="K154" s="3">
        <v>0.99901203389547821</v>
      </c>
      <c r="L154" s="3">
        <v>0.9997406005859375</v>
      </c>
    </row>
    <row r="155" spans="1:12">
      <c r="B155" s="169">
        <v>3</v>
      </c>
      <c r="C155" s="3">
        <v>4.2937853485773364E-2</v>
      </c>
      <c r="D155" s="3">
        <v>0.21075066030384515</v>
      </c>
      <c r="E155" s="3">
        <v>0.43862068018754435</v>
      </c>
      <c r="F155" s="3">
        <v>0.64815627911167972</v>
      </c>
      <c r="G155" s="3">
        <v>0.80288895010016859</v>
      </c>
      <c r="H155" s="3">
        <v>0.9006403198276216</v>
      </c>
      <c r="I155" s="3">
        <v>0.95491026340534491</v>
      </c>
      <c r="J155" s="3">
        <v>0.98166278560153608</v>
      </c>
      <c r="K155" s="3">
        <v>0.99337975792131272</v>
      </c>
      <c r="L155" s="3">
        <v>0.9979095458984375</v>
      </c>
    </row>
    <row r="156" spans="1:12">
      <c r="B156" s="169">
        <v>4</v>
      </c>
      <c r="C156" s="3">
        <v>7.0039076562080152E-3</v>
      </c>
      <c r="D156" s="3">
        <v>6.840617391742107E-2</v>
      </c>
      <c r="E156" s="3">
        <v>0.21010929734828382</v>
      </c>
      <c r="F156" s="3">
        <v>0.40186567448985544</v>
      </c>
      <c r="G156" s="3">
        <v>0.59501288994215429</v>
      </c>
      <c r="H156" s="3">
        <v>0.75414413609223774</v>
      </c>
      <c r="I156" s="3">
        <v>0.86614034996198552</v>
      </c>
      <c r="J156" s="3">
        <v>0.9348532582481921</v>
      </c>
      <c r="K156" s="3">
        <v>0.97187470420177169</v>
      </c>
      <c r="L156" s="3">
        <v>0.9893646240234375</v>
      </c>
    </row>
    <row r="157" spans="1:12">
      <c r="B157" s="169">
        <v>5</v>
      </c>
      <c r="C157" s="3">
        <v>8.5731165904552251E-4</v>
      </c>
      <c r="D157" s="3">
        <v>1.7003998277879045E-2</v>
      </c>
      <c r="E157" s="3">
        <v>7.9051298366943218E-2</v>
      </c>
      <c r="F157" s="3">
        <v>0.20175455823462329</v>
      </c>
      <c r="G157" s="3">
        <v>0.36981382477097213</v>
      </c>
      <c r="H157" s="3">
        <v>0.55009588017509592</v>
      </c>
      <c r="I157" s="3">
        <v>0.71079300143610669</v>
      </c>
      <c r="J157" s="3">
        <v>0.83343261564928017</v>
      </c>
      <c r="K157" s="3">
        <v>0.91469081135662855</v>
      </c>
      <c r="L157" s="3">
        <v>0.9615936279296875</v>
      </c>
    </row>
    <row r="158" spans="1:12">
      <c r="B158" s="169">
        <v>6</v>
      </c>
      <c r="C158" s="3">
        <v>8.0899533088154836E-5</v>
      </c>
      <c r="D158" s="3">
        <v>3.2967514406678396E-3</v>
      </c>
      <c r="E158" s="3">
        <v>2.3544381151316594E-2</v>
      </c>
      <c r="F158" s="3">
        <v>8.1687888481483992E-2</v>
      </c>
      <c r="G158" s="3">
        <v>0.18965457263402641</v>
      </c>
      <c r="H158" s="3">
        <v>0.34021767408889292</v>
      </c>
      <c r="I158" s="3">
        <v>0.5100364279565095</v>
      </c>
      <c r="J158" s="3">
        <v>0.671159587491021</v>
      </c>
      <c r="K158" s="3">
        <v>0.80240243995162008</v>
      </c>
      <c r="L158" s="3">
        <v>0.8949432373046875</v>
      </c>
    </row>
    <row r="159" spans="1:12">
      <c r="B159" s="169">
        <v>7</v>
      </c>
      <c r="C159" s="3">
        <v>5.982573565952679E-6</v>
      </c>
      <c r="D159" s="3">
        <v>5.0453449234703776E-4</v>
      </c>
      <c r="E159" s="3">
        <v>5.5862608756726793E-3</v>
      </c>
      <c r="F159" s="3">
        <v>2.6657331511295138E-2</v>
      </c>
      <c r="G159" s="3">
        <v>7.9557251883670688E-2</v>
      </c>
      <c r="H159" s="3">
        <v>0.17531336930687627</v>
      </c>
      <c r="I159" s="3">
        <v>0.31185365670100973</v>
      </c>
      <c r="J159" s="3">
        <v>0.47282588640870415</v>
      </c>
      <c r="K159" s="3">
        <v>0.63396988284410749</v>
      </c>
      <c r="L159" s="3">
        <v>0.7727508544921875</v>
      </c>
    </row>
    <row r="160" spans="1:12">
      <c r="B160" s="169">
        <v>8</v>
      </c>
      <c r="C160" s="3">
        <v>3.4971946653898263E-7</v>
      </c>
      <c r="D160" s="3">
        <v>6.1325452931037497E-5</v>
      </c>
      <c r="E160" s="3">
        <v>1.0590036633254737E-3</v>
      </c>
      <c r="F160" s="3">
        <v>7.0035611647991207E-3</v>
      </c>
      <c r="G160" s="3">
        <v>2.7129956288263202E-2</v>
      </c>
      <c r="H160" s="3">
        <v>7.4351550052580345E-2</v>
      </c>
      <c r="I160" s="3">
        <v>0.15940537111985606</v>
      </c>
      <c r="J160" s="3">
        <v>0.28393664728268814</v>
      </c>
      <c r="K160" s="3">
        <v>0.43710066025091088</v>
      </c>
      <c r="L160" s="3">
        <v>0.5981903076171875</v>
      </c>
    </row>
    <row r="161" spans="1:12">
      <c r="B161" s="169">
        <v>9</v>
      </c>
      <c r="C161" s="3">
        <v>1.6195210652645385E-8</v>
      </c>
      <c r="D161" s="3">
        <v>5.9243230040374704E-6</v>
      </c>
      <c r="E161" s="3">
        <v>1.6020995205066077E-4</v>
      </c>
      <c r="F161" s="3">
        <v>1.4759382548471169E-3</v>
      </c>
      <c r="G161" s="3">
        <v>7.4697204399853945E-3</v>
      </c>
      <c r="H161" s="3">
        <v>2.5673530054973387E-2</v>
      </c>
      <c r="I161" s="3">
        <v>6.7056890431272581E-2</v>
      </c>
      <c r="J161" s="3">
        <v>0.14226971793817614</v>
      </c>
      <c r="K161" s="3">
        <v>0.25589148945490037</v>
      </c>
      <c r="L161" s="3">
        <v>0.4018096923828125</v>
      </c>
    </row>
    <row r="162" spans="1:12">
      <c r="B162" s="169">
        <v>10</v>
      </c>
      <c r="C162" s="3">
        <v>5.917366930506572E-10</v>
      </c>
      <c r="D162" s="3">
        <v>4.5260646803746668E-7</v>
      </c>
      <c r="E162" s="3">
        <v>1.9222703223239107E-5</v>
      </c>
      <c r="F162" s="3">
        <v>2.4757760819111587E-4</v>
      </c>
      <c r="G162" s="3">
        <v>1.6444653738290071E-3</v>
      </c>
      <c r="H162" s="3">
        <v>7.1295224368374023E-3</v>
      </c>
      <c r="I162" s="3">
        <v>2.2855908221352292E-2</v>
      </c>
      <c r="J162" s="3">
        <v>5.8318944993280122E-2</v>
      </c>
      <c r="K162" s="3">
        <v>0.12410300160325641</v>
      </c>
      <c r="L162" s="3">
        <v>0.2272491455078125</v>
      </c>
    </row>
    <row r="163" spans="1:12">
      <c r="B163" s="169">
        <v>11</v>
      </c>
      <c r="C163" s="3">
        <v>1.6871862960325017E-11</v>
      </c>
      <c r="D163" s="3">
        <v>2.7028515237466386E-8</v>
      </c>
      <c r="E163" s="3">
        <v>1.806631309263488E-6</v>
      </c>
      <c r="F163" s="3">
        <v>3.2614495026315657E-5</v>
      </c>
      <c r="G163" s="3">
        <v>2.8523919172585011E-4</v>
      </c>
      <c r="H163" s="3">
        <v>1.5663201513966057E-3</v>
      </c>
      <c r="I163" s="3">
        <v>6.1955380037669559E-3</v>
      </c>
      <c r="J163" s="3">
        <v>1.9141917618995308E-2</v>
      </c>
      <c r="K163" s="3">
        <v>4.8624140379133041E-2</v>
      </c>
      <c r="L163" s="3">
        <v>0.1050567626953125</v>
      </c>
    </row>
    <row r="164" spans="1:12">
      <c r="B164" s="169">
        <v>12</v>
      </c>
      <c r="C164" s="3">
        <v>3.6856640270782486E-13</v>
      </c>
      <c r="D164" s="3">
        <v>1.2359120374663686E-9</v>
      </c>
      <c r="E164" s="3">
        <v>1.3021796995032639E-7</v>
      </c>
      <c r="F164" s="3">
        <v>3.3013432311156326E-6</v>
      </c>
      <c r="G164" s="3">
        <v>3.8107158616185188E-5</v>
      </c>
      <c r="H164" s="3">
        <v>2.6583130544940666E-4</v>
      </c>
      <c r="I164" s="3">
        <v>1.3022824153852489E-3</v>
      </c>
      <c r="J164" s="3">
        <v>4.8957258465281029E-3</v>
      </c>
      <c r="K164" s="3">
        <v>1.4939359336962291E-2</v>
      </c>
      <c r="L164" s="3">
        <v>3.84063720703125E-2</v>
      </c>
    </row>
    <row r="165" spans="1:12">
      <c r="B165" s="169">
        <v>13</v>
      </c>
      <c r="C165" s="3">
        <v>6.6520045144652896E-15</v>
      </c>
      <c r="D165" s="3">
        <v>4.1810037466367555E-11</v>
      </c>
      <c r="E165" s="3">
        <v>6.9522832361233406E-9</v>
      </c>
      <c r="F165" s="3">
        <v>2.478899191156299E-7</v>
      </c>
      <c r="G165" s="3">
        <v>3.7832651287317276E-6</v>
      </c>
      <c r="H165" s="3">
        <v>3.3601154387406822E-5</v>
      </c>
      <c r="I165" s="3">
        <v>2.0443661029960957E-4</v>
      </c>
      <c r="J165" s="3">
        <v>9.384503541761003E-4</v>
      </c>
      <c r="K165" s="3">
        <v>3.4559112544040784E-3</v>
      </c>
      <c r="L165" s="3">
        <v>1.06353759765625E-2</v>
      </c>
    </row>
    <row r="166" spans="1:12">
      <c r="B166" s="169">
        <v>14</v>
      </c>
      <c r="C166" s="3">
        <v>7.9104260040278593E-16</v>
      </c>
      <c r="D166" s="3">
        <v>9.860374663675131E-13</v>
      </c>
      <c r="E166" s="3">
        <v>2.5912377652860102E-10</v>
      </c>
      <c r="F166" s="3">
        <v>1.3008895115629656E-8</v>
      </c>
      <c r="G166" s="3">
        <v>2.6286579668521881E-7</v>
      </c>
      <c r="H166" s="3">
        <v>2.9773982034068486E-6</v>
      </c>
      <c r="I166" s="3">
        <v>2.2544997622698962E-5</v>
      </c>
      <c r="J166" s="3">
        <v>1.2670153523209975E-4</v>
      </c>
      <c r="K166" s="3">
        <v>5.6497327557823501E-4</v>
      </c>
      <c r="L166" s="3">
        <v>2.0904541015625E-3</v>
      </c>
    </row>
    <row r="167" spans="1:12">
      <c r="B167" s="169">
        <v>15</v>
      </c>
      <c r="C167" s="3">
        <v>7.2494152618403587E-16</v>
      </c>
      <c r="D167" s="3">
        <v>1.4037466367512194E-14</v>
      </c>
      <c r="E167" s="3">
        <v>6.0211078884638342E-12</v>
      </c>
      <c r="F167" s="3">
        <v>4.259831156296434E-10</v>
      </c>
      <c r="G167" s="3">
        <v>1.1408701539039612E-8</v>
      </c>
      <c r="H167" s="3">
        <v>1.6501243140685067E-7</v>
      </c>
      <c r="I167" s="3">
        <v>1.5575038522861962E-6</v>
      </c>
      <c r="J167" s="3">
        <v>1.073741824009966E-5</v>
      </c>
      <c r="K167" s="3">
        <v>5.8120513056821033E-5</v>
      </c>
      <c r="L167" s="3">
        <v>2.593994140625E-4</v>
      </c>
    </row>
    <row r="168" spans="1:12">
      <c r="B168" s="169">
        <v>16</v>
      </c>
      <c r="C168" s="3">
        <v>7.2447765899653591E-16</v>
      </c>
      <c r="D168" s="3">
        <v>-3.6253363248781894E-16</v>
      </c>
      <c r="E168" s="3">
        <v>6.5750979284133945E-14</v>
      </c>
      <c r="F168" s="3">
        <v>6.5527156296429962E-12</v>
      </c>
      <c r="G168" s="3">
        <v>2.3283064365386963E-10</v>
      </c>
      <c r="H168" s="3">
        <v>4.3046730068507656E-9</v>
      </c>
      <c r="I168" s="3">
        <v>5.0709427743741509E-8</v>
      </c>
      <c r="J168" s="3">
        <v>4.2949672969965193E-7</v>
      </c>
      <c r="K168" s="3">
        <v>2.8274844181213235E-6</v>
      </c>
      <c r="L168" s="3">
        <v>1.52587890625E-5</v>
      </c>
    </row>
    <row r="170" spans="1:12">
      <c r="A170" s="5">
        <v>17</v>
      </c>
      <c r="B170" s="169">
        <v>0</v>
      </c>
      <c r="C170" s="3">
        <v>1</v>
      </c>
      <c r="D170" s="3">
        <v>1</v>
      </c>
      <c r="E170" s="3">
        <v>1</v>
      </c>
      <c r="F170" s="3">
        <v>1</v>
      </c>
      <c r="G170" s="3">
        <v>1</v>
      </c>
      <c r="H170" s="3">
        <v>1</v>
      </c>
      <c r="I170" s="3">
        <v>1</v>
      </c>
      <c r="J170" s="3">
        <v>1</v>
      </c>
      <c r="K170" s="3">
        <v>1</v>
      </c>
      <c r="L170" s="3">
        <v>1</v>
      </c>
    </row>
    <row r="171" spans="1:12">
      <c r="B171" s="169">
        <v>1</v>
      </c>
      <c r="C171" s="3">
        <v>0.58187966478082287</v>
      </c>
      <c r="D171" s="3">
        <v>0.83322818300333423</v>
      </c>
      <c r="E171" s="3">
        <v>0.93688657669934572</v>
      </c>
      <c r="F171" s="3">
        <v>0.97748200186314749</v>
      </c>
      <c r="G171" s="3">
        <v>0.99248305318178609</v>
      </c>
      <c r="H171" s="3">
        <v>0.99767369486012791</v>
      </c>
      <c r="I171" s="3">
        <v>0.99934002564091629</v>
      </c>
      <c r="J171" s="3">
        <v>0.99983073340555262</v>
      </c>
      <c r="K171" s="3">
        <v>0.99996143745204935</v>
      </c>
      <c r="L171" s="3">
        <v>0.99999237060546875</v>
      </c>
    </row>
    <row r="172" spans="1:12">
      <c r="B172" s="169">
        <v>2</v>
      </c>
      <c r="C172" s="3">
        <v>0.20777199642682226</v>
      </c>
      <c r="D172" s="3">
        <v>0.51821475089852109</v>
      </c>
      <c r="E172" s="3">
        <v>0.74754630679738265</v>
      </c>
      <c r="F172" s="3">
        <v>0.88178050978152434</v>
      </c>
      <c r="G172" s="3">
        <v>0.94988702121190727</v>
      </c>
      <c r="H172" s="3">
        <v>0.98072490026963144</v>
      </c>
      <c r="I172" s="3">
        <v>0.99329872189238122</v>
      </c>
      <c r="J172" s="3">
        <v>0.99791237866848259</v>
      </c>
      <c r="K172" s="3">
        <v>0.99942506746691706</v>
      </c>
      <c r="L172" s="3">
        <v>0.9998626708984375</v>
      </c>
    </row>
    <row r="173" spans="1:12">
      <c r="B173" s="169">
        <v>3</v>
      </c>
      <c r="C173" s="3">
        <v>5.025297817250618E-2</v>
      </c>
      <c r="D173" s="3">
        <v>0.23820281124979831</v>
      </c>
      <c r="E173" s="3">
        <v>0.48024239634755245</v>
      </c>
      <c r="F173" s="3">
        <v>0.69037752561827803</v>
      </c>
      <c r="G173" s="3">
        <v>0.83629760262556374</v>
      </c>
      <c r="H173" s="3">
        <v>0.92261474738792915</v>
      </c>
      <c r="I173" s="3">
        <v>0.96727464420638409</v>
      </c>
      <c r="J173" s="3">
        <v>0.98768115340410878</v>
      </c>
      <c r="K173" s="3">
        <v>0.99591428210968724</v>
      </c>
      <c r="L173" s="3">
        <v>0.9988250732421875</v>
      </c>
    </row>
    <row r="174" spans="1:12">
      <c r="B174" s="169">
        <v>4</v>
      </c>
      <c r="C174" s="3">
        <v>8.8006049476861622E-3</v>
      </c>
      <c r="D174" s="3">
        <v>8.2640622556063414E-2</v>
      </c>
      <c r="E174" s="3">
        <v>0.24438600477417285</v>
      </c>
      <c r="F174" s="3">
        <v>0.45112379541422021</v>
      </c>
      <c r="G174" s="3">
        <v>0.64698190498165786</v>
      </c>
      <c r="H174" s="3">
        <v>0.79809299121285293</v>
      </c>
      <c r="I174" s="3">
        <v>0.89720981966716118</v>
      </c>
      <c r="J174" s="3">
        <v>0.95357706918952956</v>
      </c>
      <c r="K174" s="3">
        <v>0.98155197837556518</v>
      </c>
      <c r="L174" s="3">
        <v>0.9936370849609375</v>
      </c>
    </row>
    <row r="175" spans="1:12">
      <c r="B175" s="169">
        <v>5</v>
      </c>
      <c r="C175" s="3">
        <v>1.1646414589035264E-3</v>
      </c>
      <c r="D175" s="3">
        <v>2.2144215841833188E-2</v>
      </c>
      <c r="E175" s="3">
        <v>9.8709998214144223E-2</v>
      </c>
      <c r="F175" s="3">
        <v>0.24177678148566961</v>
      </c>
      <c r="G175" s="3">
        <v>0.42611359106376767</v>
      </c>
      <c r="H175" s="3">
        <v>0.6113103569502385</v>
      </c>
      <c r="I175" s="3">
        <v>0.7651645734201642</v>
      </c>
      <c r="J175" s="3">
        <v>0.87400087268884474</v>
      </c>
      <c r="K175" s="3">
        <v>0.94042356313694297</v>
      </c>
      <c r="L175" s="3">
        <v>0.9754791259765625</v>
      </c>
    </row>
    <row r="176" spans="1:12">
      <c r="B176" s="169">
        <v>6</v>
      </c>
      <c r="C176" s="3">
        <v>1.1972013938590237E-4</v>
      </c>
      <c r="D176" s="3">
        <v>4.6674761243888953E-3</v>
      </c>
      <c r="E176" s="3">
        <v>3.1870418733660505E-2</v>
      </c>
      <c r="F176" s="3">
        <v>0.10570122243211172</v>
      </c>
      <c r="G176" s="3">
        <v>0.23469438566826284</v>
      </c>
      <c r="H176" s="3">
        <v>0.40318113591475385</v>
      </c>
      <c r="I176" s="3">
        <v>0.5803012286743684</v>
      </c>
      <c r="J176" s="3">
        <v>0.7360687987543244</v>
      </c>
      <c r="K176" s="3">
        <v>0.85293220708387385</v>
      </c>
      <c r="L176" s="3">
        <v>0.9282684326171875</v>
      </c>
    </row>
    <row r="177" spans="1:12">
      <c r="B177" s="169">
        <v>7</v>
      </c>
      <c r="C177" s="3">
        <v>9.7284215419419362E-6</v>
      </c>
      <c r="D177" s="3">
        <v>7.8375618717905311E-4</v>
      </c>
      <c r="E177" s="3">
        <v>8.2799789170191831E-3</v>
      </c>
      <c r="F177" s="3">
        <v>3.7663442905332772E-2</v>
      </c>
      <c r="G177" s="3">
        <v>0.10708158207125962</v>
      </c>
      <c r="H177" s="3">
        <v>0.22478466074148135</v>
      </c>
      <c r="I177" s="3">
        <v>0.38121762664043457</v>
      </c>
      <c r="J177" s="3">
        <v>0.55215936684163069</v>
      </c>
      <c r="K177" s="3">
        <v>0.70976453354248814</v>
      </c>
      <c r="L177" s="3">
        <v>0.8338470458984375</v>
      </c>
    </row>
    <row r="178" spans="1:12">
      <c r="B178" s="169">
        <v>8</v>
      </c>
      <c r="C178" s="3">
        <v>6.3136217138881745E-7</v>
      </c>
      <c r="D178" s="3">
        <v>1.0564635687257266E-4</v>
      </c>
      <c r="E178" s="3">
        <v>1.7380922451774713E-3</v>
      </c>
      <c r="F178" s="3">
        <v>1.0934315234098189E-2</v>
      </c>
      <c r="G178" s="3">
        <v>4.0236780187115073E-2</v>
      </c>
      <c r="H178" s="3">
        <v>0.10464009582886923</v>
      </c>
      <c r="I178" s="3">
        <v>0.21276227107325976</v>
      </c>
      <c r="J178" s="3">
        <v>0.3594923429330944</v>
      </c>
      <c r="K178" s="3">
        <v>0.52569181041784929</v>
      </c>
      <c r="L178" s="3">
        <v>0.6854705810546875</v>
      </c>
    </row>
    <row r="179" spans="1:12">
      <c r="B179" s="169">
        <v>9</v>
      </c>
      <c r="C179" s="3">
        <v>3.2871423326112267E-8</v>
      </c>
      <c r="D179" s="3">
        <v>1.14644359966726E-5</v>
      </c>
      <c r="E179" s="3">
        <v>2.9502900874179964E-4</v>
      </c>
      <c r="F179" s="3">
        <v>2.581462836837382E-3</v>
      </c>
      <c r="G179" s="3">
        <v>1.2384779402054846E-2</v>
      </c>
      <c r="H179" s="3">
        <v>4.0276936054255572E-2</v>
      </c>
      <c r="I179" s="3">
        <v>9.9378858672276735E-2</v>
      </c>
      <c r="J179" s="3">
        <v>0.19893648967598079</v>
      </c>
      <c r="K179" s="3">
        <v>0.33743561631310504</v>
      </c>
      <c r="L179" s="3">
        <v>0.5</v>
      </c>
    </row>
    <row r="180" spans="1:12">
      <c r="B180" s="169">
        <v>10</v>
      </c>
      <c r="C180" s="3">
        <v>1.3719102701804071E-9</v>
      </c>
      <c r="D180" s="3">
        <v>9.9977812157259246E-7</v>
      </c>
      <c r="E180" s="3">
        <v>4.0370790547269216E-5</v>
      </c>
      <c r="F180" s="3">
        <v>4.9324973752218034E-4</v>
      </c>
      <c r="G180" s="3">
        <v>3.100779140368104E-3</v>
      </c>
      <c r="H180" s="3">
        <v>1.2692724722278295E-2</v>
      </c>
      <c r="I180" s="3">
        <v>3.8326251994824326E-2</v>
      </c>
      <c r="J180" s="3">
        <v>9.189925417123837E-2</v>
      </c>
      <c r="K180" s="3">
        <v>0.18340782113649615</v>
      </c>
      <c r="L180" s="3">
        <v>0.3145294189453125</v>
      </c>
    </row>
    <row r="181" spans="1:12">
      <c r="B181" s="169">
        <v>11</v>
      </c>
      <c r="C181" s="3">
        <v>4.5614983614855032E-11</v>
      </c>
      <c r="D181" s="3">
        <v>6.9586310452591659E-8</v>
      </c>
      <c r="E181" s="3">
        <v>4.4190420962766865E-6</v>
      </c>
      <c r="F181" s="3">
        <v>7.5607117659139914E-5</v>
      </c>
      <c r="G181" s="3">
        <v>6.2504573725163937E-4</v>
      </c>
      <c r="H181" s="3">
        <v>3.2352808370289411E-3</v>
      </c>
      <c r="I181" s="3">
        <v>1.2026667579921761E-2</v>
      </c>
      <c r="J181" s="3">
        <v>3.4812728568709067E-2</v>
      </c>
      <c r="K181" s="3">
        <v>8.2589627929988502E-2</v>
      </c>
      <c r="L181" s="3">
        <v>0.1661529541015625</v>
      </c>
    </row>
    <row r="182" spans="1:12">
      <c r="B182" s="169">
        <v>12</v>
      </c>
      <c r="C182" s="3">
        <v>1.193610380602086E-12</v>
      </c>
      <c r="D182" s="3">
        <v>3.81517229259161E-9</v>
      </c>
      <c r="E182" s="3">
        <v>3.8167997076415507E-7</v>
      </c>
      <c r="F182" s="3">
        <v>9.1639735900198493E-6</v>
      </c>
      <c r="G182" s="3">
        <v>9.9890166893601418E-5</v>
      </c>
      <c r="H182" s="3">
        <v>6.5597795923366328E-4</v>
      </c>
      <c r="I182" s="3">
        <v>3.0149218713187848E-3</v>
      </c>
      <c r="J182" s="3">
        <v>1.0594202555514819E-2</v>
      </c>
      <c r="K182" s="3">
        <v>3.009751080593908E-2</v>
      </c>
      <c r="L182" s="3">
        <v>7.17315673828125E-2</v>
      </c>
    </row>
    <row r="183" spans="1:12">
      <c r="B183" s="169">
        <v>13</v>
      </c>
      <c r="C183" s="3">
        <v>2.4626874437534834E-14</v>
      </c>
      <c r="D183" s="3">
        <v>1.6122017259160744E-10</v>
      </c>
      <c r="E183" s="3">
        <v>2.5442136160108193E-8</v>
      </c>
      <c r="F183" s="3">
        <v>8.5858058137984122E-7</v>
      </c>
      <c r="G183" s="3">
        <v>1.2364238500595093E-5</v>
      </c>
      <c r="H183" s="3">
        <v>1.0327019970610368E-4</v>
      </c>
      <c r="I183" s="3">
        <v>5.8868264207952202E-4</v>
      </c>
      <c r="J183" s="3">
        <v>2.5213605511167358E-3</v>
      </c>
      <c r="K183" s="3">
        <v>8.6234628915552239E-3</v>
      </c>
      <c r="L183" s="3">
        <v>2.45208740234375E-2</v>
      </c>
    </row>
    <row r="184" spans="1:12">
      <c r="B184" s="169">
        <v>14</v>
      </c>
      <c r="C184" s="3">
        <v>9.6324070950747166E-16</v>
      </c>
      <c r="D184" s="3">
        <v>5.0683725916072826E-12</v>
      </c>
      <c r="E184" s="3">
        <v>1.2630976123222027E-9</v>
      </c>
      <c r="F184" s="3">
        <v>5.9985099779840371E-8</v>
      </c>
      <c r="G184" s="3">
        <v>1.142965629696846E-6</v>
      </c>
      <c r="H184" s="3">
        <v>1.2164525058703751E-5</v>
      </c>
      <c r="I184" s="3">
        <v>8.6207062059556424E-5</v>
      </c>
      <c r="J184" s="3">
        <v>4.514010628095342E-4</v>
      </c>
      <c r="K184" s="3">
        <v>1.8658953660498148E-3</v>
      </c>
      <c r="L184" s="3">
        <v>6.3629150390625E-3</v>
      </c>
    </row>
    <row r="185" spans="1:12">
      <c r="B185" s="169">
        <v>15</v>
      </c>
      <c r="C185" s="3">
        <v>6.0739659329653395E-16</v>
      </c>
      <c r="D185" s="3">
        <v>1.1117259160727859E-13</v>
      </c>
      <c r="E185" s="3">
        <v>4.3986425038875077E-11</v>
      </c>
      <c r="F185" s="3">
        <v>2.9425653798403171E-9</v>
      </c>
      <c r="G185" s="3">
        <v>7.4272975325584412E-8</v>
      </c>
      <c r="H185" s="3">
        <v>1.008728163103759E-6</v>
      </c>
      <c r="I185" s="3">
        <v>8.9031266718694109E-6</v>
      </c>
      <c r="J185" s="3">
        <v>5.7123065036733989E-5</v>
      </c>
      <c r="K185" s="3">
        <v>2.8620425619140747E-4</v>
      </c>
      <c r="L185" s="3">
        <v>1.1749267578125E-3</v>
      </c>
    </row>
    <row r="186" spans="1:12">
      <c r="B186" s="169">
        <v>16</v>
      </c>
      <c r="C186" s="3">
        <v>6.0365086575747144E-16</v>
      </c>
      <c r="D186" s="3">
        <v>1.0125916072784857E-15</v>
      </c>
      <c r="E186" s="3">
        <v>9.5897137005174811E-13</v>
      </c>
      <c r="F186" s="3">
        <v>9.0438659840313793E-11</v>
      </c>
      <c r="G186" s="3">
        <v>3.0267983675003052E-9</v>
      </c>
      <c r="H186" s="3">
        <v>5.2517000623759688E-8</v>
      </c>
      <c r="I186" s="3">
        <v>5.7808747627234683E-7</v>
      </c>
      <c r="J186" s="3">
        <v>4.552665333693941E-6</v>
      </c>
      <c r="K186" s="3">
        <v>2.7709347305486293E-5</v>
      </c>
      <c r="L186" s="3">
        <v>1.373291015625E-4</v>
      </c>
    </row>
    <row r="187" spans="1:12">
      <c r="B187" s="169">
        <v>17</v>
      </c>
      <c r="C187" s="3">
        <v>6.0362622281313548E-16</v>
      </c>
      <c r="D187" s="3">
        <v>-5.1740839272151545E-16</v>
      </c>
      <c r="E187" s="3">
        <v>9.8363626512333011E-15</v>
      </c>
      <c r="F187" s="3">
        <v>1.3096998403137145E-12</v>
      </c>
      <c r="G187" s="3">
        <v>5.8207660913467407E-11</v>
      </c>
      <c r="H187" s="3">
        <v>1.2914026337597231E-9</v>
      </c>
      <c r="I187" s="3">
        <v>1.7748299645621569E-8</v>
      </c>
      <c r="J187" s="3">
        <v>1.7179869177393761E-7</v>
      </c>
      <c r="K187" s="3">
        <v>1.2723679876079968E-6</v>
      </c>
      <c r="L187" s="3">
        <v>7.62939453125E-6</v>
      </c>
    </row>
    <row r="189" spans="1:12">
      <c r="A189" s="5">
        <v>18</v>
      </c>
      <c r="B189" s="169">
        <v>0</v>
      </c>
      <c r="C189" s="3">
        <v>1</v>
      </c>
      <c r="D189" s="3">
        <v>1</v>
      </c>
      <c r="E189" s="3">
        <v>1</v>
      </c>
      <c r="F189" s="3">
        <v>1</v>
      </c>
      <c r="G189" s="3">
        <v>1</v>
      </c>
      <c r="H189" s="3">
        <v>1</v>
      </c>
      <c r="I189" s="3">
        <v>1</v>
      </c>
      <c r="J189" s="3">
        <v>1</v>
      </c>
      <c r="K189" s="3">
        <v>1</v>
      </c>
      <c r="L189" s="3">
        <v>1</v>
      </c>
    </row>
    <row r="190" spans="1:12">
      <c r="B190" s="169">
        <v>1</v>
      </c>
      <c r="C190" s="3">
        <v>0.6027856815417818</v>
      </c>
      <c r="D190" s="3">
        <v>0.84990536470300082</v>
      </c>
      <c r="E190" s="3">
        <v>0.94635359019444387</v>
      </c>
      <c r="F190" s="3">
        <v>0.98198560149051795</v>
      </c>
      <c r="G190" s="3">
        <v>0.99436228988633957</v>
      </c>
      <c r="H190" s="3">
        <v>0.99837158640208956</v>
      </c>
      <c r="I190" s="3">
        <v>0.99957101666659565</v>
      </c>
      <c r="J190" s="3">
        <v>0.99989844004333162</v>
      </c>
      <c r="K190" s="3">
        <v>0.99997879059862715</v>
      </c>
      <c r="L190" s="3">
        <v>0.99999618530273438</v>
      </c>
    </row>
    <row r="191" spans="1:12">
      <c r="B191" s="169">
        <v>2</v>
      </c>
      <c r="C191" s="3">
        <v>0.22647737984452243</v>
      </c>
      <c r="D191" s="3">
        <v>0.54971609410900246</v>
      </c>
      <c r="E191" s="3">
        <v>0.77594734728267722</v>
      </c>
      <c r="F191" s="3">
        <v>0.90092080819784892</v>
      </c>
      <c r="G191" s="3">
        <v>0.96053602920437697</v>
      </c>
      <c r="H191" s="3">
        <v>0.98580953864678045</v>
      </c>
      <c r="I191" s="3">
        <v>0.99541317820436859</v>
      </c>
      <c r="J191" s="3">
        <v>0.99867972056331067</v>
      </c>
      <c r="K191" s="3">
        <v>0.99966643396022659</v>
      </c>
      <c r="L191" s="3">
        <v>0.99992752075195313</v>
      </c>
    </row>
    <row r="192" spans="1:12">
      <c r="B192" s="169">
        <v>3</v>
      </c>
      <c r="C192" s="3">
        <v>5.8128929085222159E-2</v>
      </c>
      <c r="D192" s="3">
        <v>0.26620400521467064</v>
      </c>
      <c r="E192" s="3">
        <v>0.5203379829150272</v>
      </c>
      <c r="F192" s="3">
        <v>0.72865812245092731</v>
      </c>
      <c r="G192" s="3">
        <v>0.86469495727214962</v>
      </c>
      <c r="H192" s="3">
        <v>0.94004779325243992</v>
      </c>
      <c r="I192" s="3">
        <v>0.97638307139648317</v>
      </c>
      <c r="J192" s="3">
        <v>0.99177364350985842</v>
      </c>
      <c r="K192" s="3">
        <v>0.99749413552044064</v>
      </c>
      <c r="L192" s="3">
        <v>0.9993438720703125</v>
      </c>
    </row>
    <row r="193" spans="2:12">
      <c r="B193" s="169">
        <v>4</v>
      </c>
      <c r="C193" s="3">
        <v>1.087322360892734E-2</v>
      </c>
      <c r="D193" s="3">
        <v>9.819684142543697E-2</v>
      </c>
      <c r="E193" s="3">
        <v>0.27976446351018003</v>
      </c>
      <c r="F193" s="3">
        <v>0.49897454145503178</v>
      </c>
      <c r="G193" s="3">
        <v>0.69431082939263433</v>
      </c>
      <c r="H193" s="3">
        <v>0.83544951806537582</v>
      </c>
      <c r="I193" s="3">
        <v>0.92173250825588937</v>
      </c>
      <c r="J193" s="3">
        <v>0.96721870287536138</v>
      </c>
      <c r="K193" s="3">
        <v>0.98801501505592004</v>
      </c>
      <c r="L193" s="3">
        <v>0.9962310791015625</v>
      </c>
    </row>
    <row r="194" spans="2:12">
      <c r="B194" s="169">
        <v>5</v>
      </c>
      <c r="C194" s="3">
        <v>1.5464396333428367E-3</v>
      </c>
      <c r="D194" s="3">
        <v>2.8193856513256274E-2</v>
      </c>
      <c r="E194" s="3">
        <v>0.12056139919814876</v>
      </c>
      <c r="F194" s="3">
        <v>0.28364618427137978</v>
      </c>
      <c r="G194" s="3">
        <v>0.48133066954324022</v>
      </c>
      <c r="H194" s="3">
        <v>0.66734514722902283</v>
      </c>
      <c r="I194" s="3">
        <v>0.81138040960661328</v>
      </c>
      <c r="J194" s="3">
        <v>0.90583135128911885</v>
      </c>
      <c r="K194" s="3">
        <v>0.95893134999432295</v>
      </c>
      <c r="L194" s="3">
        <v>0.98455810546875</v>
      </c>
    </row>
    <row r="195" spans="2:12">
      <c r="B195" s="169">
        <v>6</v>
      </c>
      <c r="C195" s="3">
        <v>1.719662053619622E-4</v>
      </c>
      <c r="D195" s="3">
        <v>6.4151500961333909E-3</v>
      </c>
      <c r="E195" s="3">
        <v>4.1896355655733311E-2</v>
      </c>
      <c r="F195" s="3">
        <v>0.13291633424282334</v>
      </c>
      <c r="G195" s="3">
        <v>0.28254918701713905</v>
      </c>
      <c r="H195" s="3">
        <v>0.46561990222539928</v>
      </c>
      <c r="I195" s="3">
        <v>0.64500339933539708</v>
      </c>
      <c r="J195" s="3">
        <v>0.79124162832813272</v>
      </c>
      <c r="K195" s="3">
        <v>0.89230331730775492</v>
      </c>
      <c r="L195" s="3">
        <v>0.951873779296875</v>
      </c>
    </row>
    <row r="196" spans="2:12">
      <c r="B196" s="169">
        <v>7</v>
      </c>
      <c r="C196" s="3">
        <v>1.5228007434318593E-5</v>
      </c>
      <c r="D196" s="3">
        <v>1.1721281809001028E-3</v>
      </c>
      <c r="E196" s="3">
        <v>1.1818544889515628E-2</v>
      </c>
      <c r="F196" s="3">
        <v>5.1270998810688598E-2</v>
      </c>
      <c r="G196" s="3">
        <v>0.13898478297051042</v>
      </c>
      <c r="H196" s="3">
        <v>0.27830360329346315</v>
      </c>
      <c r="I196" s="3">
        <v>0.45089688735231154</v>
      </c>
      <c r="J196" s="3">
        <v>0.62572313960670833</v>
      </c>
      <c r="K196" s="3">
        <v>0.77418998663611172</v>
      </c>
      <c r="L196" s="3">
        <v>0.8810577392578125</v>
      </c>
    </row>
    <row r="197" spans="2:12">
      <c r="B197" s="169">
        <v>8</v>
      </c>
      <c r="C197" s="3">
        <v>1.0862151400951101E-6</v>
      </c>
      <c r="D197" s="3">
        <v>1.734573399032862E-4</v>
      </c>
      <c r="E197" s="3">
        <v>2.7193752459539755E-3</v>
      </c>
      <c r="F197" s="3">
        <v>1.6280140768345143E-2</v>
      </c>
      <c r="G197" s="3">
        <v>5.6947980658151209E-2</v>
      </c>
      <c r="H197" s="3">
        <v>0.14068346530265291</v>
      </c>
      <c r="I197" s="3">
        <v>0.27172164552177103</v>
      </c>
      <c r="J197" s="3">
        <v>0.43655915249650906</v>
      </c>
      <c r="K197" s="3">
        <v>0.60852453582393684</v>
      </c>
      <c r="L197" s="3">
        <v>0.7596588134765625</v>
      </c>
    </row>
    <row r="198" spans="2:12">
      <c r="B198" s="169">
        <v>9</v>
      </c>
      <c r="C198" s="3">
        <v>6.2795960907884233E-8</v>
      </c>
      <c r="D198" s="3">
        <v>2.0882628084328099E-5</v>
      </c>
      <c r="E198" s="3">
        <v>5.1148849420739771E-4</v>
      </c>
      <c r="F198" s="3">
        <v>4.2520333162895801E-3</v>
      </c>
      <c r="G198" s="3">
        <v>1.9347779598319903E-2</v>
      </c>
      <c r="H198" s="3">
        <v>5.9585883986639734E-2</v>
      </c>
      <c r="I198" s="3">
        <v>0.13906305301262087</v>
      </c>
      <c r="J198" s="3">
        <v>0.26315883097882636</v>
      </c>
      <c r="K198" s="3">
        <v>0.42215090366024005</v>
      </c>
      <c r="L198" s="3">
        <v>0.59273529052734375</v>
      </c>
    </row>
    <row r="199" spans="2:12">
      <c r="B199" s="169">
        <v>10</v>
      </c>
      <c r="C199" s="3">
        <v>2.9468861016137019E-9</v>
      </c>
      <c r="D199" s="3">
        <v>2.0462439091480842E-6</v>
      </c>
      <c r="E199" s="3">
        <v>7.8569523276696021E-5</v>
      </c>
      <c r="F199" s="3">
        <v>9.1089235738525676E-4</v>
      </c>
      <c r="G199" s="3">
        <v>5.4217792057897896E-3</v>
      </c>
      <c r="H199" s="3">
        <v>2.0967988121871547E-2</v>
      </c>
      <c r="I199" s="3">
        <v>5.969466433193274E-2</v>
      </c>
      <c r="J199" s="3">
        <v>0.13471414837313544</v>
      </c>
      <c r="K199" s="3">
        <v>0.25272032896597024</v>
      </c>
      <c r="L199" s="3">
        <v>0.40726470947265625</v>
      </c>
    </row>
    <row r="200" spans="2:12">
      <c r="B200" s="169">
        <v>11</v>
      </c>
      <c r="C200" s="3">
        <v>1.1192992657983476E-10</v>
      </c>
      <c r="D200" s="3">
        <v>1.6260549163008266E-7</v>
      </c>
      <c r="E200" s="3">
        <v>9.8118043641728074E-6</v>
      </c>
      <c r="F200" s="3">
        <v>1.5913564163178408E-4</v>
      </c>
      <c r="G200" s="3">
        <v>1.2439790880307555E-3</v>
      </c>
      <c r="H200" s="3">
        <v>6.0725140026038175E-3</v>
      </c>
      <c r="I200" s="3">
        <v>2.1231522125137736E-2</v>
      </c>
      <c r="J200" s="3">
        <v>5.7647338809720908E-2</v>
      </c>
      <c r="K200" s="3">
        <v>0.12795781487291702</v>
      </c>
      <c r="L200" s="3">
        <v>0.2403411865234375</v>
      </c>
    </row>
    <row r="201" spans="2:12">
      <c r="B201" s="169">
        <v>12</v>
      </c>
      <c r="C201" s="3">
        <v>3.4148576790168712E-12</v>
      </c>
      <c r="D201" s="3">
        <v>1.0392286174082539E-8</v>
      </c>
      <c r="E201" s="3">
        <v>9.8728428983827709E-7</v>
      </c>
      <c r="F201" s="3">
        <v>2.2452602403879961E-5</v>
      </c>
      <c r="G201" s="3">
        <v>2.311790594831109E-4</v>
      </c>
      <c r="H201" s="3">
        <v>1.4297688225723172E-3</v>
      </c>
      <c r="I201" s="3">
        <v>6.1690328693299046E-3</v>
      </c>
      <c r="J201" s="3">
        <v>2.0281612960792637E-2</v>
      </c>
      <c r="K201" s="3">
        <v>5.3718963511761406E-2</v>
      </c>
      <c r="L201" s="3">
        <v>0.1189422607421875</v>
      </c>
    </row>
    <row r="202" spans="2:12">
      <c r="B202" s="169">
        <v>13</v>
      </c>
      <c r="C202" s="3">
        <v>8.3254686447900531E-14</v>
      </c>
      <c r="D202" s="3">
        <v>5.2661545008253214E-10</v>
      </c>
      <c r="E202" s="3">
        <v>7.8877811597957485E-8</v>
      </c>
      <c r="F202" s="3">
        <v>2.5196591831439427E-6</v>
      </c>
      <c r="G202" s="3">
        <v>3.4245720598846674E-5</v>
      </c>
      <c r="H202" s="3">
        <v>2.6908252756444235E-4</v>
      </c>
      <c r="I202" s="3">
        <v>1.4378663723133411E-3</v>
      </c>
      <c r="J202" s="3">
        <v>5.7504973528760897E-3</v>
      </c>
      <c r="K202" s="3">
        <v>1.8286784453028039E-2</v>
      </c>
      <c r="L202" s="3">
        <v>4.8126220703125E-2</v>
      </c>
    </row>
    <row r="203" spans="2:12">
      <c r="B203" s="169">
        <v>14</v>
      </c>
      <c r="C203" s="3">
        <v>2.3250590980469675E-15</v>
      </c>
      <c r="D203" s="3">
        <v>2.0683618082531617E-11</v>
      </c>
      <c r="E203" s="3">
        <v>4.8899536417323318E-9</v>
      </c>
      <c r="F203" s="3">
        <v>2.1970419613594007E-7</v>
      </c>
      <c r="G203" s="3">
        <v>3.9482838474214077E-6</v>
      </c>
      <c r="H203" s="3">
        <v>3.9496227452994538E-5</v>
      </c>
      <c r="I203" s="3">
        <v>2.6207351506662134E-4</v>
      </c>
      <c r="J203" s="3">
        <v>1.2793848581325352E-3</v>
      </c>
      <c r="K203" s="3">
        <v>4.906800752527328E-3</v>
      </c>
      <c r="L203" s="3">
        <v>1.544189453125E-2</v>
      </c>
    </row>
    <row r="204" spans="2:12">
      <c r="B204" s="169">
        <v>15</v>
      </c>
      <c r="C204" s="3">
        <v>8.0382550124520876E-16</v>
      </c>
      <c r="D204" s="3">
        <v>6.0695808253160001E-13</v>
      </c>
      <c r="E204" s="3">
        <v>2.2685335037360412E-10</v>
      </c>
      <c r="F204" s="3">
        <v>1.4351072295939882E-8</v>
      </c>
      <c r="G204" s="3">
        <v>3.4144613891839981E-7</v>
      </c>
      <c r="H204" s="3">
        <v>4.3554672318545668E-6</v>
      </c>
      <c r="I204" s="3">
        <v>3.5959504057636788E-5</v>
      </c>
      <c r="J204" s="3">
        <v>2.1483426414597453E-4</v>
      </c>
      <c r="K204" s="3">
        <v>9.9706525562776906E-4</v>
      </c>
      <c r="L204" s="3">
        <v>3.7689208984375E-3</v>
      </c>
    </row>
    <row r="205" spans="2:12">
      <c r="B205" s="169">
        <v>16</v>
      </c>
      <c r="C205" s="3">
        <v>7.8247485427255249E-16</v>
      </c>
      <c r="D205" s="3">
        <v>1.2094082531599467E-14</v>
      </c>
      <c r="E205" s="3">
        <v>7.4133366626051102E-12</v>
      </c>
      <c r="F205" s="3">
        <v>6.6086403993986804E-10</v>
      </c>
      <c r="G205" s="3">
        <v>2.0838342607021332E-8</v>
      </c>
      <c r="H205" s="3">
        <v>3.3938034943856937E-7</v>
      </c>
      <c r="I205" s="3">
        <v>3.4918511948082458E-6</v>
      </c>
      <c r="J205" s="3">
        <v>2.5580825215030406E-5</v>
      </c>
      <c r="K205" s="3">
        <v>1.4403205630422918E-4</v>
      </c>
      <c r="L205" s="3">
        <v>6.561279296875E-4</v>
      </c>
    </row>
    <row r="206" spans="2:12">
      <c r="B206" s="169">
        <v>17</v>
      </c>
      <c r="C206" s="3">
        <v>7.8226415709848021E-16</v>
      </c>
      <c r="D206" s="3">
        <v>-2.9891746840054526E-16</v>
      </c>
      <c r="E206" s="3">
        <v>1.5245385599117186E-13</v>
      </c>
      <c r="F206" s="3">
        <v>1.9135527939867331E-11</v>
      </c>
      <c r="G206" s="3">
        <v>8.0035533756017685E-10</v>
      </c>
      <c r="H206" s="3">
        <v>1.665908210156957E-8</v>
      </c>
      <c r="I206" s="3">
        <v>2.1386701154190252E-7</v>
      </c>
      <c r="J206" s="3">
        <v>1.9241453486623837E-6</v>
      </c>
      <c r="K206" s="3">
        <v>1.3169008680731585E-5</v>
      </c>
      <c r="L206" s="3">
        <v>7.2479248046875E-5</v>
      </c>
    </row>
    <row r="207" spans="2:12">
      <c r="B207" s="169">
        <v>18</v>
      </c>
      <c r="C207" s="3">
        <v>7.8226285247201535E-16</v>
      </c>
      <c r="D207" s="3">
        <v>-4.6091746840054543E-16</v>
      </c>
      <c r="E207" s="3">
        <v>1.7088842275606467E-15</v>
      </c>
      <c r="F207" s="3">
        <v>2.6115993986731219E-13</v>
      </c>
      <c r="G207" s="3">
        <v>1.4551915228366852E-11</v>
      </c>
      <c r="H207" s="3">
        <v>3.8742156356958359E-10</v>
      </c>
      <c r="I207" s="3">
        <v>6.2119049096455421E-9</v>
      </c>
      <c r="J207" s="3">
        <v>6.8719476790382114E-8</v>
      </c>
      <c r="K207" s="3">
        <v>5.7256559397780663E-7</v>
      </c>
      <c r="L207" s="3">
        <v>3.814697265625E-6</v>
      </c>
    </row>
    <row r="209" spans="1:12">
      <c r="A209" s="5">
        <v>19</v>
      </c>
      <c r="B209" s="169">
        <v>0</v>
      </c>
      <c r="C209" s="3">
        <v>1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  <c r="L209" s="3">
        <v>1</v>
      </c>
    </row>
    <row r="210" spans="1:12">
      <c r="B210" s="169">
        <v>1</v>
      </c>
      <c r="C210" s="3">
        <v>0.62264639746469275</v>
      </c>
      <c r="D210" s="3">
        <v>0.86491482823270072</v>
      </c>
      <c r="E210" s="3">
        <v>0.95440055166527726</v>
      </c>
      <c r="F210" s="3">
        <v>0.98558848119241438</v>
      </c>
      <c r="G210" s="3">
        <v>0.99577171741475468</v>
      </c>
      <c r="H210" s="3">
        <v>0.99886011048146273</v>
      </c>
      <c r="I210" s="3">
        <v>0.9997211608332871</v>
      </c>
      <c r="J210" s="3">
        <v>0.99993906402599897</v>
      </c>
      <c r="K210" s="3">
        <v>0.99998833482924487</v>
      </c>
      <c r="L210" s="3">
        <v>0.99999809265136719</v>
      </c>
    </row>
    <row r="211" spans="1:12">
      <c r="B211" s="169">
        <v>2</v>
      </c>
      <c r="C211" s="3">
        <v>0.24529279492938544</v>
      </c>
      <c r="D211" s="3">
        <v>0.57973502116840225</v>
      </c>
      <c r="E211" s="3">
        <v>0.80150828371944216</v>
      </c>
      <c r="F211" s="3">
        <v>0.91713376685638281</v>
      </c>
      <c r="G211" s="3">
        <v>0.96899259437486762</v>
      </c>
      <c r="H211" s="3">
        <v>0.98957815297337315</v>
      </c>
      <c r="I211" s="3">
        <v>0.99686842166614797</v>
      </c>
      <c r="J211" s="3">
        <v>0.99916720835531903</v>
      </c>
      <c r="K211" s="3">
        <v>0.99980699444750676</v>
      </c>
      <c r="L211" s="3">
        <v>0.99996185302734375</v>
      </c>
    </row>
    <row r="212" spans="1:12">
      <c r="B212" s="169">
        <v>3</v>
      </c>
      <c r="C212" s="3">
        <v>6.65463516231872E-2</v>
      </c>
      <c r="D212" s="3">
        <v>0.29455521410410374</v>
      </c>
      <c r="E212" s="3">
        <v>0.55867938757017455</v>
      </c>
      <c r="F212" s="3">
        <v>0.76311065960031166</v>
      </c>
      <c r="G212" s="3">
        <v>0.88865522525520646</v>
      </c>
      <c r="H212" s="3">
        <v>0.95377631687074205</v>
      </c>
      <c r="I212" s="3">
        <v>0.98304360877924302</v>
      </c>
      <c r="J212" s="3">
        <v>0.99453607433123925</v>
      </c>
      <c r="K212" s="3">
        <v>0.99847166981834423</v>
      </c>
      <c r="L212" s="3">
        <v>0.99963569641113281</v>
      </c>
    </row>
    <row r="213" spans="1:12">
      <c r="B213" s="169">
        <v>4</v>
      </c>
      <c r="C213" s="3">
        <v>1.3236008882742109E-2</v>
      </c>
      <c r="D213" s="3">
        <v>0.11499755780436025</v>
      </c>
      <c r="E213" s="3">
        <v>0.31585049142090693</v>
      </c>
      <c r="F213" s="3">
        <v>0.54491125765421089</v>
      </c>
      <c r="G213" s="3">
        <v>0.73690686136251315</v>
      </c>
      <c r="H213" s="3">
        <v>0.86682900062149504</v>
      </c>
      <c r="I213" s="3">
        <v>0.94086020535509718</v>
      </c>
      <c r="J213" s="3">
        <v>0.97704067912916015</v>
      </c>
      <c r="K213" s="3">
        <v>0.99228061926495426</v>
      </c>
      <c r="L213" s="3">
        <v>0.9977874755859375</v>
      </c>
    </row>
    <row r="214" spans="1:12">
      <c r="B214" s="169">
        <v>5</v>
      </c>
      <c r="C214" s="3">
        <v>2.0127788321220898E-3</v>
      </c>
      <c r="D214" s="3">
        <v>3.5194155004474259E-2</v>
      </c>
      <c r="E214" s="3">
        <v>0.14444185884495325</v>
      </c>
      <c r="F214" s="3">
        <v>0.32671185570811012</v>
      </c>
      <c r="G214" s="3">
        <v>0.53457570950558875</v>
      </c>
      <c r="H214" s="3">
        <v>0.71777645847992877</v>
      </c>
      <c r="I214" s="3">
        <v>0.85000364413385987</v>
      </c>
      <c r="J214" s="3">
        <v>0.93038629192361588</v>
      </c>
      <c r="K214" s="3">
        <v>0.97201899927204161</v>
      </c>
      <c r="L214" s="3">
        <v>0.99039459228515625</v>
      </c>
    </row>
    <row r="215" spans="1:12">
      <c r="B215" s="169">
        <v>6</v>
      </c>
      <c r="C215" s="3">
        <v>2.4068987676103366E-4</v>
      </c>
      <c r="D215" s="3">
        <v>8.59302073784559E-3</v>
      </c>
      <c r="E215" s="3">
        <v>5.3696112187095427E-2</v>
      </c>
      <c r="F215" s="3">
        <v>0.16306230424853455</v>
      </c>
      <c r="G215" s="3">
        <v>0.33224455764866434</v>
      </c>
      <c r="H215" s="3">
        <v>0.52613747572648639</v>
      </c>
      <c r="I215" s="3">
        <v>0.70323535293032269</v>
      </c>
      <c r="J215" s="3">
        <v>0.83707751751252724</v>
      </c>
      <c r="K215" s="3">
        <v>0.9222859320167105</v>
      </c>
      <c r="L215" s="3">
        <v>0.9682159423828125</v>
      </c>
    </row>
    <row r="216" spans="1:12">
      <c r="B216" s="169">
        <v>7</v>
      </c>
      <c r="C216" s="3">
        <v>2.3064917330728517E-5</v>
      </c>
      <c r="D216" s="3">
        <v>1.6964303724233427E-3</v>
      </c>
      <c r="E216" s="3">
        <v>1.6330216504448075E-2</v>
      </c>
      <c r="F216" s="3">
        <v>6.7600065897115452E-2</v>
      </c>
      <c r="G216" s="3">
        <v>0.17487588398216758</v>
      </c>
      <c r="H216" s="3">
        <v>0.33449849297304401</v>
      </c>
      <c r="I216" s="3">
        <v>0.51883416654639147</v>
      </c>
      <c r="J216" s="3">
        <v>0.69193053509527824</v>
      </c>
      <c r="K216" s="3">
        <v>0.82734098543835111</v>
      </c>
      <c r="L216" s="3">
        <v>0.91646575927734375</v>
      </c>
    </row>
    <row r="217" spans="1:12">
      <c r="B217" s="169">
        <v>8</v>
      </c>
      <c r="C217" s="3">
        <v>1.7933047548340271E-6</v>
      </c>
      <c r="D217" s="3">
        <v>2.7332442400287873E-4</v>
      </c>
      <c r="E217" s="3">
        <v>4.0842506924880194E-3</v>
      </c>
      <c r="F217" s="3">
        <v>2.3278312376813735E-2</v>
      </c>
      <c r="G217" s="3">
        <v>7.7457181236241013E-2</v>
      </c>
      <c r="H217" s="3">
        <v>0.18196950669989598</v>
      </c>
      <c r="I217" s="3">
        <v>0.3344329801624602</v>
      </c>
      <c r="J217" s="3">
        <v>0.51222474734058898</v>
      </c>
      <c r="K217" s="3">
        <v>0.68307398868941538</v>
      </c>
      <c r="L217" s="3">
        <v>0.8203582763671875</v>
      </c>
    </row>
    <row r="218" spans="1:12">
      <c r="B218" s="169">
        <v>9</v>
      </c>
      <c r="C218" s="3">
        <v>1.1396691989498841E-7</v>
      </c>
      <c r="D218" s="3">
        <v>3.6140099266134798E-5</v>
      </c>
      <c r="E218" s="3">
        <v>8.4267150696918031E-4</v>
      </c>
      <c r="F218" s="3">
        <v>6.6576548067005942E-3</v>
      </c>
      <c r="G218" s="3">
        <v>2.874782986327773E-2</v>
      </c>
      <c r="H218" s="3">
        <v>8.3915158381443686E-2</v>
      </c>
      <c r="I218" s="3">
        <v>0.18549356039082343</v>
      </c>
      <c r="J218" s="3">
        <v>0.33251895958589966</v>
      </c>
      <c r="K218" s="3">
        <v>0.50601903813390336</v>
      </c>
      <c r="L218" s="3">
        <v>0.67619705200195313</v>
      </c>
    </row>
    <row r="219" spans="1:12">
      <c r="B219" s="169">
        <v>10</v>
      </c>
      <c r="C219" s="3">
        <v>5.9393398696701112E-9</v>
      </c>
      <c r="D219" s="3">
        <v>3.9298823265769767E-6</v>
      </c>
      <c r="E219" s="3">
        <v>1.4350736891609707E-4</v>
      </c>
      <c r="F219" s="3">
        <v>1.5791205491660224E-3</v>
      </c>
      <c r="G219" s="3">
        <v>8.9032793039223179E-3</v>
      </c>
      <c r="H219" s="3">
        <v>3.2553356881302002E-2</v>
      </c>
      <c r="I219" s="3">
        <v>8.7473600370173585E-2</v>
      </c>
      <c r="J219" s="3">
        <v>0.18609202141541203</v>
      </c>
      <c r="K219" s="3">
        <v>0.32896408757839141</v>
      </c>
      <c r="L219" s="3">
        <v>0.5</v>
      </c>
    </row>
    <row r="220" spans="1:12">
      <c r="B220" s="169">
        <v>11</v>
      </c>
      <c r="C220" s="3">
        <v>2.5367776307441097E-10</v>
      </c>
      <c r="D220" s="3">
        <v>3.5096933329277412E-7</v>
      </c>
      <c r="E220" s="3">
        <v>2.0125462200847082E-5</v>
      </c>
      <c r="F220" s="3">
        <v>3.0948698478237943E-4</v>
      </c>
      <c r="G220" s="3">
        <v>2.288429117470514E-3</v>
      </c>
      <c r="H220" s="3">
        <v>1.0541156238384135E-2</v>
      </c>
      <c r="I220" s="3">
        <v>3.4693621897515993E-2</v>
      </c>
      <c r="J220" s="3">
        <v>8.8474062635086947E-2</v>
      </c>
      <c r="K220" s="3">
        <v>0.1841009462147907</v>
      </c>
      <c r="L220" s="3">
        <v>0.32380294799804688</v>
      </c>
    </row>
    <row r="221" spans="1:12">
      <c r="B221" s="169">
        <v>12</v>
      </c>
      <c r="C221" s="3">
        <v>8.8406388669406112E-12</v>
      </c>
      <c r="D221" s="3">
        <v>2.5613606630573817E-8</v>
      </c>
      <c r="E221" s="3">
        <v>2.3109623007842437E-6</v>
      </c>
      <c r="F221" s="3">
        <v>4.9789210249361602E-5</v>
      </c>
      <c r="G221" s="3">
        <v>4.8437906662002206E-4</v>
      </c>
      <c r="H221" s="3">
        <v>2.8225923765817663E-3</v>
      </c>
      <c r="I221" s="3">
        <v>1.144090410886265E-2</v>
      </c>
      <c r="J221" s="3">
        <v>3.5227903300364169E-2</v>
      </c>
      <c r="K221" s="3">
        <v>8.7126446624281165E-2</v>
      </c>
      <c r="L221" s="3">
        <v>0.1796417236328125</v>
      </c>
    </row>
    <row r="222" spans="1:12">
      <c r="B222" s="169">
        <v>13</v>
      </c>
      <c r="C222" s="3">
        <v>2.4986257895919477E-13</v>
      </c>
      <c r="D222" s="3">
        <v>1.5131824333737999E-9</v>
      </c>
      <c r="E222" s="3">
        <v>2.1513878312979217E-7</v>
      </c>
      <c r="F222" s="3">
        <v>6.5062478271919635E-6</v>
      </c>
      <c r="G222" s="3">
        <v>8.3479055319912732E-5</v>
      </c>
      <c r="H222" s="3">
        <v>6.1728841606680396E-4</v>
      </c>
      <c r="I222" s="3">
        <v>3.0937746462691412E-3</v>
      </c>
      <c r="J222" s="3">
        <v>1.1562943596042933E-2</v>
      </c>
      <c r="K222" s="3">
        <v>3.4231265029457773E-2</v>
      </c>
      <c r="L222" s="3">
        <v>8.353424072265625E-2</v>
      </c>
    </row>
    <row r="223" spans="1:12">
      <c r="B223" s="169">
        <v>14</v>
      </c>
      <c r="C223" s="3">
        <v>6.3992833483852975E-15</v>
      </c>
      <c r="D223" s="3">
        <v>7.1276712173798609E-11</v>
      </c>
      <c r="E223" s="3">
        <v>1.5988132130952855E-8</v>
      </c>
      <c r="F223" s="3">
        <v>6.7969519343835677E-7</v>
      </c>
      <c r="G223" s="3">
        <v>1.1522643035277724E-5</v>
      </c>
      <c r="H223" s="3">
        <v>1.0837211748642806E-4</v>
      </c>
      <c r="I223" s="3">
        <v>6.7360101510297683E-4</v>
      </c>
      <c r="J223" s="3">
        <v>3.0678298560301801E-3</v>
      </c>
      <c r="K223" s="3">
        <v>1.0927793417752369E-2</v>
      </c>
      <c r="L223" s="3">
        <v>3.17840576171875E-2</v>
      </c>
    </row>
    <row r="224" spans="1:12">
      <c r="B224" s="169">
        <v>15</v>
      </c>
      <c r="C224" s="3">
        <v>9.0763006393094922E-16</v>
      </c>
      <c r="D224" s="3">
        <v>2.6145349737985422E-12</v>
      </c>
      <c r="E224" s="3">
        <v>9.2631818986416222E-10</v>
      </c>
      <c r="F224" s="3">
        <v>5.5421696964756088E-8</v>
      </c>
      <c r="G224" s="3">
        <v>1.2431555660441518E-6</v>
      </c>
      <c r="H224" s="3">
        <v>1.4897695298195744E-5</v>
      </c>
      <c r="I224" s="3">
        <v>1.1509940791078503E-4</v>
      </c>
      <c r="J224" s="3">
        <v>6.4065450174082212E-4</v>
      </c>
      <c r="K224" s="3">
        <v>2.7564462292322921E-3</v>
      </c>
      <c r="L224" s="3">
        <v>9.60540771484375E-3</v>
      </c>
    </row>
    <row r="225" spans="1:12">
      <c r="B225" s="169">
        <v>16</v>
      </c>
      <c r="C225" s="3">
        <v>8.1128526946683779E-16</v>
      </c>
      <c r="D225" s="3">
        <v>7.1491373798539666E-14</v>
      </c>
      <c r="E225" s="3">
        <v>4.0329134506003889E-11</v>
      </c>
      <c r="F225" s="3">
        <v>3.3989055919560317E-9</v>
      </c>
      <c r="G225" s="3">
        <v>1.0099029168486595E-7</v>
      </c>
      <c r="H225" s="3">
        <v>1.5442064141625559E-6</v>
      </c>
      <c r="I225" s="3">
        <v>1.4855529696801889E-5</v>
      </c>
      <c r="J225" s="3">
        <v>1.0128220078763127E-4</v>
      </c>
      <c r="K225" s="3">
        <v>5.2789699599954405E-4</v>
      </c>
      <c r="L225" s="3">
        <v>2.2125244140625E-3</v>
      </c>
    </row>
    <row r="226" spans="1:12">
      <c r="B226" s="169">
        <v>17</v>
      </c>
      <c r="C226" s="3">
        <v>8.1001757480283629E-16</v>
      </c>
      <c r="D226" s="3">
        <v>8.5127379853959308E-16</v>
      </c>
      <c r="E226" s="3">
        <v>1.2413820637321886E-12</v>
      </c>
      <c r="F226" s="3">
        <v>1.4748113115602819E-10</v>
      </c>
      <c r="G226" s="3">
        <v>5.8098521549254656E-9</v>
      </c>
      <c r="H226" s="3">
        <v>1.1347546230185712E-7</v>
      </c>
      <c r="I226" s="3">
        <v>1.3611614756887766E-6</v>
      </c>
      <c r="J226" s="3">
        <v>1.1386817295432804E-5</v>
      </c>
      <c r="K226" s="3">
        <v>7.2057380111027389E-5</v>
      </c>
      <c r="L226" s="3">
        <v>3.643035888671875E-4</v>
      </c>
    </row>
    <row r="227" spans="1:12">
      <c r="B227" s="169">
        <v>18</v>
      </c>
      <c r="C227" s="3">
        <v>8.1000580054899107E-16</v>
      </c>
      <c r="D227" s="3">
        <v>-5.3382620146040807E-16</v>
      </c>
      <c r="E227" s="3">
        <v>2.4116416741028158E-14</v>
      </c>
      <c r="F227" s="3">
        <v>4.0359343560280337E-12</v>
      </c>
      <c r="G227" s="3">
        <v>2.1100277081131935E-10</v>
      </c>
      <c r="H227" s="3">
        <v>5.2689197241572026E-9</v>
      </c>
      <c r="I227" s="3">
        <v>7.8891192234589609E-8</v>
      </c>
      <c r="J227" s="3">
        <v>8.108898257623957E-7</v>
      </c>
      <c r="K227" s="3">
        <v>6.2409649827388925E-6</v>
      </c>
      <c r="L227" s="3">
        <v>3.814697265625E-5</v>
      </c>
    </row>
    <row r="228" spans="1:12">
      <c r="B228" s="169">
        <v>19</v>
      </c>
      <c r="C228" s="3">
        <v>8.1000573169370547E-16</v>
      </c>
      <c r="D228" s="3">
        <v>-5.5092620146040809E-16</v>
      </c>
      <c r="E228" s="3">
        <v>2.4846287845637707E-16</v>
      </c>
      <c r="F228" s="3">
        <v>5.1345556028029877E-14</v>
      </c>
      <c r="G228" s="3">
        <v>3.637978807091713E-12</v>
      </c>
      <c r="H228" s="3">
        <v>1.1622722045720603E-10</v>
      </c>
      <c r="I228" s="3">
        <v>2.174166728783558E-9</v>
      </c>
      <c r="J228" s="3">
        <v>2.7487790971994891E-8</v>
      </c>
      <c r="K228" s="3">
        <v>2.576545165308481E-7</v>
      </c>
      <c r="L228" s="3">
        <v>1.9073486328125E-6</v>
      </c>
    </row>
    <row r="230" spans="1:12">
      <c r="A230" s="5">
        <v>20</v>
      </c>
      <c r="B230" s="169">
        <v>0</v>
      </c>
      <c r="C230" s="3">
        <v>1</v>
      </c>
      <c r="D230" s="3">
        <v>1</v>
      </c>
      <c r="E230" s="3">
        <v>1</v>
      </c>
      <c r="F230" s="3">
        <v>1</v>
      </c>
      <c r="G230" s="3">
        <v>1</v>
      </c>
      <c r="H230" s="3">
        <v>1</v>
      </c>
      <c r="I230" s="3">
        <v>1</v>
      </c>
      <c r="J230" s="3">
        <v>1</v>
      </c>
      <c r="K230" s="3">
        <v>1</v>
      </c>
      <c r="L230" s="3">
        <v>1</v>
      </c>
    </row>
    <row r="231" spans="1:12">
      <c r="B231" s="169">
        <v>1</v>
      </c>
      <c r="C231" s="3">
        <v>0.64151407759145807</v>
      </c>
      <c r="D231" s="3">
        <v>0.87842334540943068</v>
      </c>
      <c r="E231" s="3">
        <v>0.96124046891548565</v>
      </c>
      <c r="F231" s="3">
        <v>0.98847078495393148</v>
      </c>
      <c r="G231" s="3">
        <v>0.99682878806106601</v>
      </c>
      <c r="H231" s="3">
        <v>0.99920207733702393</v>
      </c>
      <c r="I231" s="3">
        <v>0.9998187545416366</v>
      </c>
      <c r="J231" s="3">
        <v>0.99996343841559931</v>
      </c>
      <c r="K231" s="3">
        <v>0.99999358415608475</v>
      </c>
      <c r="L231" s="3">
        <v>0.99999904632568359</v>
      </c>
    </row>
    <row r="232" spans="1:12">
      <c r="B232" s="169">
        <v>2</v>
      </c>
      <c r="C232" s="3">
        <v>0.26416047505615081</v>
      </c>
      <c r="D232" s="3">
        <v>0.60825300187483211</v>
      </c>
      <c r="E232" s="3">
        <v>0.82444212391131733</v>
      </c>
      <c r="F232" s="3">
        <v>0.93082470972358911</v>
      </c>
      <c r="G232" s="3">
        <v>0.97568737513483939</v>
      </c>
      <c r="H232" s="3">
        <v>0.99236274022580007</v>
      </c>
      <c r="I232" s="3">
        <v>0.99786688037464666</v>
      </c>
      <c r="J232" s="3">
        <v>0.99947595062359096</v>
      </c>
      <c r="K232" s="3">
        <v>0.99988859761928894</v>
      </c>
      <c r="L232" s="3">
        <v>0.99997997283935547</v>
      </c>
    </row>
    <row r="233" spans="1:12">
      <c r="B233" s="169">
        <v>3</v>
      </c>
      <c r="C233" s="3">
        <v>7.548367378849713E-2</v>
      </c>
      <c r="D233" s="3">
        <v>0.32307319481053359</v>
      </c>
      <c r="E233" s="3">
        <v>0.59510372199256456</v>
      </c>
      <c r="F233" s="3">
        <v>0.79391528105152587</v>
      </c>
      <c r="G233" s="3">
        <v>0.90873956753512175</v>
      </c>
      <c r="H233" s="3">
        <v>0.96451686770153144</v>
      </c>
      <c r="I233" s="3">
        <v>0.98788229328965971</v>
      </c>
      <c r="J233" s="3">
        <v>0.99638852794087107</v>
      </c>
      <c r="K233" s="3">
        <v>0.99907256590146742</v>
      </c>
      <c r="L233" s="3">
        <v>0.99979877471923828</v>
      </c>
    </row>
    <row r="234" spans="1:12">
      <c r="B234" s="169">
        <v>4</v>
      </c>
      <c r="C234" s="3">
        <v>1.5901526019764377E-2</v>
      </c>
      <c r="D234" s="3">
        <v>0.13295332343433455</v>
      </c>
      <c r="E234" s="3">
        <v>0.35227482584329695</v>
      </c>
      <c r="F234" s="3">
        <v>0.58855113804343095</v>
      </c>
      <c r="G234" s="3">
        <v>0.77484395233568648</v>
      </c>
      <c r="H234" s="3">
        <v>0.89291319549626924</v>
      </c>
      <c r="I234" s="3">
        <v>0.95562439655354814</v>
      </c>
      <c r="J234" s="3">
        <v>0.98403883720999175</v>
      </c>
      <c r="K234" s="3">
        <v>0.99506659201397973</v>
      </c>
      <c r="L234" s="3">
        <v>0.99871158599853516</v>
      </c>
    </row>
    <row r="235" spans="1:12">
      <c r="B235" s="169">
        <v>5</v>
      </c>
      <c r="C235" s="3">
        <v>2.5739403346531041E-3</v>
      </c>
      <c r="D235" s="3">
        <v>4.3174495284462808E-2</v>
      </c>
      <c r="E235" s="3">
        <v>0.17015315373134621</v>
      </c>
      <c r="F235" s="3">
        <v>0.37035173609733019</v>
      </c>
      <c r="G235" s="3">
        <v>0.58515849746981985</v>
      </c>
      <c r="H235" s="3">
        <v>0.76249222112239878</v>
      </c>
      <c r="I235" s="3">
        <v>0.88180344056129289</v>
      </c>
      <c r="J235" s="3">
        <v>0.94904804680583355</v>
      </c>
      <c r="K235" s="3">
        <v>0.98113672826885223</v>
      </c>
      <c r="L235" s="3">
        <v>0.99409103393554688</v>
      </c>
    </row>
    <row r="236" spans="1:12">
      <c r="B236" s="169">
        <v>6</v>
      </c>
      <c r="C236" s="3">
        <v>3.2929432452910015E-4</v>
      </c>
      <c r="D236" s="3">
        <v>1.1253134164508405E-2</v>
      </c>
      <c r="E236" s="3">
        <v>6.7307974185774014E-2</v>
      </c>
      <c r="F236" s="3">
        <v>0.19579221454044957</v>
      </c>
      <c r="G236" s="3">
        <v>0.38282734561289544</v>
      </c>
      <c r="H236" s="3">
        <v>0.58362917055251917</v>
      </c>
      <c r="I236" s="3">
        <v>0.75460425485156069</v>
      </c>
      <c r="J236" s="3">
        <v>0.87440102727696267</v>
      </c>
      <c r="K236" s="3">
        <v>0.9446658122816094</v>
      </c>
      <c r="L236" s="3">
        <v>0.97930526733398438</v>
      </c>
    </row>
    <row r="237" spans="1:12">
      <c r="B237" s="169">
        <v>7</v>
      </c>
      <c r="C237" s="3">
        <v>3.3946165302257427E-5</v>
      </c>
      <c r="D237" s="3">
        <v>2.3860894089655135E-3</v>
      </c>
      <c r="E237" s="3">
        <v>2.1935100856845087E-2</v>
      </c>
      <c r="F237" s="3">
        <v>8.6692513567399168E-2</v>
      </c>
      <c r="G237" s="3">
        <v>0.21421805239879177</v>
      </c>
      <c r="H237" s="3">
        <v>0.39199018779907679</v>
      </c>
      <c r="I237" s="3">
        <v>0.5833745817807674</v>
      </c>
      <c r="J237" s="3">
        <v>0.74998932806217777</v>
      </c>
      <c r="K237" s="3">
        <v>0.87006621139861273</v>
      </c>
      <c r="L237" s="3">
        <v>0.94234085083007813</v>
      </c>
    </row>
    <row r="238" spans="1:12">
      <c r="B238" s="169">
        <v>8</v>
      </c>
      <c r="C238" s="3">
        <v>2.8568853836424065E-6</v>
      </c>
      <c r="D238" s="3">
        <v>4.1563501884487155E-4</v>
      </c>
      <c r="E238" s="3">
        <v>5.9211455642819363E-3</v>
      </c>
      <c r="F238" s="3">
        <v>3.2142663080873969E-2</v>
      </c>
      <c r="G238" s="3">
        <v>0.10181185692272265</v>
      </c>
      <c r="H238" s="3">
        <v>0.22772820258184046</v>
      </c>
      <c r="I238" s="3">
        <v>0.39897339539683618</v>
      </c>
      <c r="J238" s="3">
        <v>0.58410706244246458</v>
      </c>
      <c r="K238" s="3">
        <v>0.74799413722643637</v>
      </c>
      <c r="L238" s="3">
        <v>0.86841201782226563</v>
      </c>
    </row>
    <row r="239" spans="1:12">
      <c r="B239" s="169">
        <v>9</v>
      </c>
      <c r="C239" s="3">
        <v>1.9793381165559522E-7</v>
      </c>
      <c r="D239" s="3">
        <v>5.9858531739755561E-5</v>
      </c>
      <c r="E239" s="3">
        <v>1.328908384796915E-3</v>
      </c>
      <c r="F239" s="3">
        <v>9.9817863207231107E-3</v>
      </c>
      <c r="G239" s="3">
        <v>4.092516770651855E-2</v>
      </c>
      <c r="H239" s="3">
        <v>0.11333146287697946</v>
      </c>
      <c r="I239" s="3">
        <v>0.23762235731089634</v>
      </c>
      <c r="J239" s="3">
        <v>0.40440127468777526</v>
      </c>
      <c r="K239" s="3">
        <v>0.58569376588388367</v>
      </c>
      <c r="L239" s="3">
        <v>0.74827766418457031</v>
      </c>
    </row>
    <row r="240" spans="1:12">
      <c r="B240" s="169">
        <v>10</v>
      </c>
      <c r="C240" s="3">
        <v>1.1340718884590896E-8</v>
      </c>
      <c r="D240" s="3">
        <v>7.1509040204791193E-6</v>
      </c>
      <c r="E240" s="3">
        <v>2.4838198962396827E-4</v>
      </c>
      <c r="F240" s="3">
        <v>2.594827400672824E-3</v>
      </c>
      <c r="G240" s="3">
        <v>1.3864416943761171E-2</v>
      </c>
      <c r="H240" s="3">
        <v>4.7961897331344594E-2</v>
      </c>
      <c r="I240" s="3">
        <v>0.12178058637740108</v>
      </c>
      <c r="J240" s="3">
        <v>0.24466279668360694</v>
      </c>
      <c r="K240" s="3">
        <v>0.40863881532837171</v>
      </c>
      <c r="L240" s="3">
        <v>0.58809852600097656</v>
      </c>
    </row>
    <row r="241" spans="2:12">
      <c r="B241" s="169">
        <v>11</v>
      </c>
      <c r="C241" s="3">
        <v>5.3796088205906499E-10</v>
      </c>
      <c r="D241" s="3">
        <v>7.0886063256755403E-7</v>
      </c>
      <c r="E241" s="3">
        <v>3.8632748208043271E-5</v>
      </c>
      <c r="F241" s="3">
        <v>5.6341369765899527E-4</v>
      </c>
      <c r="G241" s="3">
        <v>3.942141664083465E-3</v>
      </c>
      <c r="H241" s="3">
        <v>1.7144816431259587E-2</v>
      </c>
      <c r="I241" s="3">
        <v>5.3166614362946202E-2</v>
      </c>
      <c r="J241" s="3">
        <v>0.12752124614721683</v>
      </c>
      <c r="K241" s="3">
        <v>0.24928935982841091</v>
      </c>
      <c r="L241" s="3">
        <v>0.41190147399902344</v>
      </c>
    </row>
    <row r="242" spans="2:12">
      <c r="B242" s="169">
        <v>12</v>
      </c>
      <c r="C242" s="3">
        <v>2.1082508732183075E-11</v>
      </c>
      <c r="D242" s="3">
        <v>5.8149179243153527E-8</v>
      </c>
      <c r="E242" s="3">
        <v>4.9831372857023608E-6</v>
      </c>
      <c r="F242" s="3">
        <v>1.0172876515585235E-4</v>
      </c>
      <c r="G242" s="3">
        <v>9.3539157933264505E-4</v>
      </c>
      <c r="H242" s="3">
        <v>5.1381615351225682E-3</v>
      </c>
      <c r="I242" s="3">
        <v>1.9579355334891378E-2</v>
      </c>
      <c r="J242" s="3">
        <v>5.6526367034253122E-2</v>
      </c>
      <c r="K242" s="3">
        <v>0.13076497144001037</v>
      </c>
      <c r="L242" s="3">
        <v>0.25172233581542969</v>
      </c>
    </row>
    <row r="243" spans="2:12">
      <c r="B243" s="169">
        <v>13</v>
      </c>
      <c r="C243" s="3">
        <v>6.794150482272109E-13</v>
      </c>
      <c r="D243" s="3">
        <v>3.9232247994534854E-9</v>
      </c>
      <c r="E243" s="3">
        <v>5.2951231068665123E-7</v>
      </c>
      <c r="F243" s="3">
        <v>1.5162840311513069E-5</v>
      </c>
      <c r="G243" s="3">
        <v>1.8370405814494006E-4</v>
      </c>
      <c r="H243" s="3">
        <v>1.278879604221384E-3</v>
      </c>
      <c r="I243" s="3">
        <v>6.0152699581769269E-3</v>
      </c>
      <c r="J243" s="3">
        <v>2.1028927477771277E-2</v>
      </c>
      <c r="K243" s="3">
        <v>5.80340967471282E-2</v>
      </c>
      <c r="L243" s="3">
        <v>0.13158798217773438</v>
      </c>
    </row>
    <row r="244" spans="2:12">
      <c r="B244" s="169">
        <v>14</v>
      </c>
      <c r="C244" s="3">
        <v>1.8586102997871061E-14</v>
      </c>
      <c r="D244" s="3">
        <v>2.1546723065348235E-10</v>
      </c>
      <c r="E244" s="3">
        <v>4.5860729689470008E-8</v>
      </c>
      <c r="F244" s="3">
        <v>1.8450057200762547E-6</v>
      </c>
      <c r="G244" s="3">
        <v>2.9511746106436476E-5</v>
      </c>
      <c r="H244" s="3">
        <v>2.6104700706063217E-4</v>
      </c>
      <c r="I244" s="3">
        <v>1.5206617860111923E-3</v>
      </c>
      <c r="J244" s="3">
        <v>6.4658753520351296E-3</v>
      </c>
      <c r="K244" s="3">
        <v>2.1414355643019703E-2</v>
      </c>
      <c r="L244" s="3">
        <v>5.7659149169921875E-2</v>
      </c>
    </row>
    <row r="245" spans="2:12">
      <c r="B245" s="169">
        <v>15</v>
      </c>
      <c r="C245" s="3">
        <v>1.1958675970989576E-15</v>
      </c>
      <c r="D245" s="3">
        <v>9.4806990534821626E-12</v>
      </c>
      <c r="E245" s="3">
        <v>3.1855901897187187E-9</v>
      </c>
      <c r="F245" s="3">
        <v>1.8027639614665288E-7</v>
      </c>
      <c r="G245" s="3">
        <v>3.8130274333525449E-6</v>
      </c>
      <c r="H245" s="3">
        <v>4.2940021954756798E-5</v>
      </c>
      <c r="I245" s="3">
        <v>3.1057497042811014E-4</v>
      </c>
      <c r="J245" s="3">
        <v>1.6115246434564136E-3</v>
      </c>
      <c r="K245" s="3">
        <v>6.4335524640662268E-3</v>
      </c>
      <c r="L245" s="3">
        <v>2.0694732666015625E-2</v>
      </c>
    </row>
    <row r="246" spans="2:12">
      <c r="B246" s="169">
        <v>16</v>
      </c>
      <c r="C246" s="3">
        <v>8.2975737813533435E-16</v>
      </c>
      <c r="D246" s="3">
        <v>3.2574209348215421E-13</v>
      </c>
      <c r="E246" s="3">
        <v>1.7322740150098026E-10</v>
      </c>
      <c r="F246" s="3">
        <v>1.3803463753692689E-8</v>
      </c>
      <c r="G246" s="3">
        <v>3.8653161027468741E-7</v>
      </c>
      <c r="H246" s="3">
        <v>5.5502530794638723E-6</v>
      </c>
      <c r="I246" s="3">
        <v>4.9940887071753997E-5</v>
      </c>
      <c r="J246" s="3">
        <v>3.1703112116875575E-4</v>
      </c>
      <c r="K246" s="3">
        <v>1.5307441509541811E-3</v>
      </c>
      <c r="L246" s="3">
        <v>5.908966064453125E-3</v>
      </c>
    </row>
    <row r="247" spans="2:12">
      <c r="B247" s="169">
        <v>17</v>
      </c>
      <c r="C247" s="3">
        <v>8.237358284813274E-16</v>
      </c>
      <c r="D247" s="3">
        <v>7.8616434821538978E-15</v>
      </c>
      <c r="E247" s="3">
        <v>7.1044536213255617E-12</v>
      </c>
      <c r="F247" s="3">
        <v>7.9776591049267498E-10</v>
      </c>
      <c r="G247" s="3">
        <v>2.9604962037410587E-8</v>
      </c>
      <c r="H247" s="3">
        <v>5.4269474795142681E-7</v>
      </c>
      <c r="I247" s="3">
        <v>6.084190353136375E-6</v>
      </c>
      <c r="J247" s="3">
        <v>4.7344970692160331E-5</v>
      </c>
      <c r="K247" s="3">
        <v>2.7718520726076009E-4</v>
      </c>
      <c r="L247" s="3">
        <v>1.2884140014648438E-3</v>
      </c>
    </row>
    <row r="248" spans="2:12">
      <c r="B248" s="169">
        <v>18</v>
      </c>
      <c r="C248" s="3">
        <v>8.2366125820697441E-16</v>
      </c>
      <c r="D248" s="3">
        <v>-4.4895651784611069E-16</v>
      </c>
      <c r="E248" s="3">
        <v>2.0661495504231943E-13</v>
      </c>
      <c r="F248" s="3">
        <v>3.272486089267409E-11</v>
      </c>
      <c r="G248" s="3">
        <v>1.6107151168398559E-9</v>
      </c>
      <c r="H248" s="3">
        <v>3.7730882588827319E-8</v>
      </c>
      <c r="I248" s="3">
        <v>5.2768579150156449E-7</v>
      </c>
      <c r="J248" s="3">
        <v>5.0412608134786985E-6</v>
      </c>
      <c r="K248" s="3">
        <v>3.5858351790368911E-5</v>
      </c>
      <c r="L248" s="3">
        <v>2.0122528076171875E-4</v>
      </c>
    </row>
    <row r="249" spans="2:12">
      <c r="B249" s="169">
        <v>19</v>
      </c>
      <c r="C249" s="3">
        <v>8.2366060408176082E-16</v>
      </c>
      <c r="D249" s="3">
        <v>-6.0285651784611088E-16</v>
      </c>
      <c r="E249" s="3">
        <v>3.7373472104593265E-15</v>
      </c>
      <c r="F249" s="3">
        <v>8.4815049267405316E-13</v>
      </c>
      <c r="G249" s="3">
        <v>5.5479176808148623E-11</v>
      </c>
      <c r="H249" s="3">
        <v>1.662035062927348E-9</v>
      </c>
      <c r="I249" s="3">
        <v>2.9025125713825092E-8</v>
      </c>
      <c r="J249" s="3">
        <v>3.4084860473629345E-7</v>
      </c>
      <c r="K249" s="3">
        <v>2.9501442262246628E-6</v>
      </c>
      <c r="L249" s="3">
        <v>2.002716064453125E-5</v>
      </c>
    </row>
    <row r="250" spans="2:12">
      <c r="B250" s="169">
        <v>20</v>
      </c>
      <c r="C250" s="3">
        <v>8.2366060045779841E-16</v>
      </c>
      <c r="D250" s="3">
        <v>-6.0465651784611093E-16</v>
      </c>
      <c r="E250" s="3">
        <v>-3.1277083630955288E-17</v>
      </c>
      <c r="F250" s="3">
        <v>9.2896926740522688E-15</v>
      </c>
      <c r="G250" s="3">
        <v>9.0949470177292824E-13</v>
      </c>
      <c r="H250" s="3">
        <v>3.486900912734931E-11</v>
      </c>
      <c r="I250" s="3">
        <v>7.6095842221233655E-10</v>
      </c>
      <c r="J250" s="3">
        <v>1.0995116403493142E-8</v>
      </c>
      <c r="K250" s="3">
        <v>1.1594453170506249E-7</v>
      </c>
      <c r="L250" s="3">
        <v>9.5367431640625E-7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63"/>
  <sheetViews>
    <sheetView workbookViewId="0">
      <pane ySplit="1" topLeftCell="A2" activePane="bottomLeft" state="frozen"/>
      <selection pane="bottomLeft" activeCell="M5" sqref="M5"/>
    </sheetView>
  </sheetViews>
  <sheetFormatPr defaultRowHeight="14.75"/>
  <cols>
    <col min="8" max="8" width="11.36328125" style="21" customWidth="1"/>
    <col min="12" max="12" width="14.6328125" customWidth="1"/>
    <col min="13" max="13" width="14" customWidth="1"/>
  </cols>
  <sheetData>
    <row r="1" spans="1:14">
      <c r="A1" s="1" t="s">
        <v>4</v>
      </c>
      <c r="B1" s="6">
        <v>0.25</v>
      </c>
      <c r="C1" s="6">
        <v>0.1</v>
      </c>
      <c r="D1" s="7">
        <v>0.05</v>
      </c>
      <c r="E1" s="6">
        <v>2.5000000000000001E-2</v>
      </c>
      <c r="F1" s="7">
        <v>0.01</v>
      </c>
      <c r="G1" s="6">
        <v>5.0000000000000001E-3</v>
      </c>
      <c r="H1" s="174">
        <v>5.0000000000000001E-4</v>
      </c>
      <c r="I1" s="8"/>
    </row>
    <row r="2" spans="1:14" ht="15.5" thickBot="1">
      <c r="A2" s="9" t="s">
        <v>5</v>
      </c>
      <c r="B2" s="6">
        <f t="shared" ref="B2:G2" si="0">B1*2</f>
        <v>0.5</v>
      </c>
      <c r="C2" s="6">
        <f t="shared" si="0"/>
        <v>0.2</v>
      </c>
      <c r="D2" s="6">
        <f t="shared" si="0"/>
        <v>0.1</v>
      </c>
      <c r="E2" s="7">
        <f t="shared" si="0"/>
        <v>0.05</v>
      </c>
      <c r="F2" s="6">
        <f t="shared" si="0"/>
        <v>0.02</v>
      </c>
      <c r="G2" s="7">
        <f t="shared" si="0"/>
        <v>0.01</v>
      </c>
      <c r="H2" s="175">
        <v>1E-3</v>
      </c>
      <c r="I2" s="8"/>
      <c r="J2" s="8" t="s">
        <v>32</v>
      </c>
    </row>
    <row r="3" spans="1:14">
      <c r="A3" s="2">
        <v>1</v>
      </c>
      <c r="B3" s="10">
        <f t="shared" ref="B3:B19" si="1">TINV(B$2,$A3)</f>
        <v>1</v>
      </c>
      <c r="C3" s="11">
        <f t="shared" ref="C3:H18" si="2">TINV(C$2,$A3)</f>
        <v>3.077683537175254</v>
      </c>
      <c r="D3" s="11">
        <f t="shared" si="2"/>
        <v>6.3137515146750438</v>
      </c>
      <c r="E3" s="11">
        <f t="shared" si="2"/>
        <v>12.706204736174707</v>
      </c>
      <c r="F3" s="11">
        <f t="shared" si="2"/>
        <v>31.820515953773956</v>
      </c>
      <c r="G3" s="11">
        <f t="shared" si="2"/>
        <v>63.656741162871583</v>
      </c>
      <c r="H3" s="12">
        <f t="shared" si="2"/>
        <v>636.61924876871956</v>
      </c>
      <c r="J3" s="2"/>
      <c r="K3" s="1" t="s">
        <v>28</v>
      </c>
      <c r="L3" s="2"/>
      <c r="M3" s="2"/>
      <c r="N3" s="2"/>
    </row>
    <row r="4" spans="1:14">
      <c r="A4" s="2">
        <v>2</v>
      </c>
      <c r="B4" s="13">
        <f t="shared" si="1"/>
        <v>0.81649658092772592</v>
      </c>
      <c r="C4" s="14">
        <f t="shared" si="2"/>
        <v>1.8856180831641267</v>
      </c>
      <c r="D4" s="14">
        <f t="shared" si="2"/>
        <v>2.9199855803537269</v>
      </c>
      <c r="E4" s="14">
        <f t="shared" si="2"/>
        <v>4.3026527297494637</v>
      </c>
      <c r="F4" s="14">
        <f t="shared" si="2"/>
        <v>6.9645567342832733</v>
      </c>
      <c r="G4" s="14">
        <f t="shared" si="2"/>
        <v>9.9248432009182928</v>
      </c>
      <c r="H4" s="15">
        <f t="shared" si="2"/>
        <v>31.599054576443621</v>
      </c>
      <c r="J4" s="80" t="s">
        <v>6</v>
      </c>
      <c r="K4" s="81" t="s">
        <v>7</v>
      </c>
      <c r="L4" s="82" t="s">
        <v>19</v>
      </c>
      <c r="M4" s="83" t="s">
        <v>20</v>
      </c>
      <c r="N4" s="2"/>
    </row>
    <row r="5" spans="1:14">
      <c r="A5" s="2">
        <f t="shared" ref="A5:A42" si="3">A4+1</f>
        <v>3</v>
      </c>
      <c r="B5" s="13">
        <f t="shared" si="1"/>
        <v>0.76489232840434507</v>
      </c>
      <c r="C5" s="14">
        <f t="shared" si="2"/>
        <v>1.63774435369621</v>
      </c>
      <c r="D5" s="14">
        <f t="shared" si="2"/>
        <v>2.3533634348018233</v>
      </c>
      <c r="E5" s="14">
        <f t="shared" si="2"/>
        <v>3.1824463052837091</v>
      </c>
      <c r="F5" s="14">
        <f t="shared" si="2"/>
        <v>4.5407028585681335</v>
      </c>
      <c r="G5" s="14">
        <f t="shared" si="2"/>
        <v>5.8409093097333571</v>
      </c>
      <c r="H5" s="15">
        <f t="shared" si="2"/>
        <v>12.923978636687485</v>
      </c>
      <c r="J5" s="151">
        <v>3.38</v>
      </c>
      <c r="K5" s="152">
        <v>66</v>
      </c>
      <c r="L5" s="78">
        <f>TDIST(J5,K5,1)</f>
        <v>6.1051119389236201E-4</v>
      </c>
      <c r="M5" s="76">
        <f>2*TDIST(J5,K5,1)</f>
        <v>1.221022387784724E-3</v>
      </c>
      <c r="N5" s="2"/>
    </row>
    <row r="6" spans="1:14">
      <c r="A6" s="2">
        <f t="shared" si="3"/>
        <v>4</v>
      </c>
      <c r="B6" s="13">
        <f t="shared" si="1"/>
        <v>0.74069708411268287</v>
      </c>
      <c r="C6" s="14">
        <f>TINV(C$2,$A6)</f>
        <v>1.5332062740589443</v>
      </c>
      <c r="D6" s="14">
        <f t="shared" si="2"/>
        <v>2.1318467863266499</v>
      </c>
      <c r="E6" s="14">
        <f t="shared" si="2"/>
        <v>2.7764451051977934</v>
      </c>
      <c r="F6" s="14">
        <f t="shared" si="2"/>
        <v>3.7469473879791968</v>
      </c>
      <c r="G6" s="14">
        <f t="shared" si="2"/>
        <v>4.604094871349993</v>
      </c>
      <c r="H6" s="15">
        <f t="shared" si="2"/>
        <v>8.6103015813792751</v>
      </c>
      <c r="J6" s="2"/>
      <c r="K6" s="2"/>
      <c r="L6" s="2"/>
      <c r="M6" s="2"/>
      <c r="N6" s="2"/>
    </row>
    <row r="7" spans="1:14">
      <c r="A7" s="2">
        <f t="shared" si="3"/>
        <v>5</v>
      </c>
      <c r="B7" s="13">
        <f t="shared" si="1"/>
        <v>0.72668684380042159</v>
      </c>
      <c r="C7" s="14">
        <f t="shared" si="2"/>
        <v>1.4758840488244813</v>
      </c>
      <c r="D7" s="14">
        <f t="shared" si="2"/>
        <v>2.0150483733330233</v>
      </c>
      <c r="E7" s="14">
        <f t="shared" si="2"/>
        <v>2.570581835636315</v>
      </c>
      <c r="F7" s="14">
        <f t="shared" si="2"/>
        <v>3.3649299989072183</v>
      </c>
      <c r="G7" s="14">
        <f t="shared" si="2"/>
        <v>4.0321429835552278</v>
      </c>
      <c r="H7" s="15">
        <f t="shared" si="2"/>
        <v>6.8688266258811099</v>
      </c>
      <c r="J7" s="2"/>
      <c r="K7" s="1" t="s">
        <v>29</v>
      </c>
      <c r="L7" s="2"/>
      <c r="M7" s="2"/>
      <c r="N7" s="2"/>
    </row>
    <row r="8" spans="1:14">
      <c r="A8" s="2">
        <f t="shared" si="3"/>
        <v>6</v>
      </c>
      <c r="B8" s="13">
        <f t="shared" si="1"/>
        <v>0.71755819649141217</v>
      </c>
      <c r="C8" s="14">
        <f t="shared" si="2"/>
        <v>1.4397557472651481</v>
      </c>
      <c r="D8" s="14">
        <f t="shared" si="2"/>
        <v>1.9431802805153031</v>
      </c>
      <c r="E8" s="14">
        <f t="shared" si="2"/>
        <v>2.4469118511449697</v>
      </c>
      <c r="F8" s="14">
        <f t="shared" si="2"/>
        <v>3.1426684032909828</v>
      </c>
      <c r="G8" s="14">
        <f t="shared" si="2"/>
        <v>3.7074280213247794</v>
      </c>
      <c r="H8" s="15">
        <f t="shared" si="2"/>
        <v>5.9588161788187586</v>
      </c>
      <c r="J8" s="84" t="s">
        <v>12</v>
      </c>
      <c r="K8" s="81" t="s">
        <v>7</v>
      </c>
      <c r="L8" s="82" t="s">
        <v>8</v>
      </c>
      <c r="M8" s="83" t="s">
        <v>9</v>
      </c>
      <c r="N8" s="2"/>
    </row>
    <row r="9" spans="1:14">
      <c r="A9" s="2">
        <f t="shared" si="3"/>
        <v>7</v>
      </c>
      <c r="B9" s="13">
        <f t="shared" si="1"/>
        <v>0.71114177808178591</v>
      </c>
      <c r="C9" s="14">
        <f t="shared" si="2"/>
        <v>1.4149239276505079</v>
      </c>
      <c r="D9" s="14">
        <f t="shared" si="2"/>
        <v>1.8945786050900073</v>
      </c>
      <c r="E9" s="14">
        <f t="shared" si="2"/>
        <v>2.3646242515927849</v>
      </c>
      <c r="F9" s="14">
        <f t="shared" si="2"/>
        <v>2.997951566868529</v>
      </c>
      <c r="G9" s="14">
        <f t="shared" si="2"/>
        <v>3.4994832973504946</v>
      </c>
      <c r="H9" s="15">
        <f t="shared" si="2"/>
        <v>5.4078825208617252</v>
      </c>
      <c r="J9" s="151">
        <v>0.05</v>
      </c>
      <c r="K9" s="152">
        <v>58</v>
      </c>
      <c r="L9" s="79">
        <f>TINV(J9*2,K9)</f>
        <v>1.671552762454859</v>
      </c>
      <c r="M9" s="77">
        <f>TINV(J9,K9)</f>
        <v>2.0017174841452352</v>
      </c>
      <c r="N9" s="2"/>
    </row>
    <row r="10" spans="1:14">
      <c r="A10" s="2">
        <f t="shared" si="3"/>
        <v>8</v>
      </c>
      <c r="B10" s="13">
        <f t="shared" si="1"/>
        <v>0.70638661264483749</v>
      </c>
      <c r="C10" s="14">
        <f t="shared" si="2"/>
        <v>1.3968153097438645</v>
      </c>
      <c r="D10" s="14">
        <f t="shared" si="2"/>
        <v>1.8595480375308981</v>
      </c>
      <c r="E10" s="14">
        <f t="shared" si="2"/>
        <v>2.3060041352041671</v>
      </c>
      <c r="F10" s="14">
        <f t="shared" si="2"/>
        <v>2.8964594477096224</v>
      </c>
      <c r="G10" s="14">
        <f t="shared" si="2"/>
        <v>3.3553873313333953</v>
      </c>
      <c r="H10" s="15">
        <f t="shared" si="2"/>
        <v>5.0413054333733669</v>
      </c>
    </row>
    <row r="11" spans="1:14">
      <c r="A11" s="2">
        <f t="shared" si="3"/>
        <v>9</v>
      </c>
      <c r="B11" s="13">
        <f t="shared" si="1"/>
        <v>0.70272214675132494</v>
      </c>
      <c r="C11" s="14">
        <f t="shared" si="2"/>
        <v>1.383028738396632</v>
      </c>
      <c r="D11" s="14">
        <f t="shared" si="2"/>
        <v>1.8331129326562374</v>
      </c>
      <c r="E11" s="14">
        <f t="shared" si="2"/>
        <v>2.2621571627982053</v>
      </c>
      <c r="F11" s="14">
        <f t="shared" si="2"/>
        <v>2.8214379250258084</v>
      </c>
      <c r="G11" s="14">
        <f t="shared" si="2"/>
        <v>3.2498355415921263</v>
      </c>
      <c r="H11" s="15">
        <f t="shared" si="2"/>
        <v>4.7809125859311381</v>
      </c>
    </row>
    <row r="12" spans="1:14">
      <c r="A12" s="2">
        <f t="shared" si="3"/>
        <v>10</v>
      </c>
      <c r="B12" s="13">
        <f t="shared" si="1"/>
        <v>0.69981206131243168</v>
      </c>
      <c r="C12" s="14">
        <f t="shared" si="2"/>
        <v>1.3721836411103363</v>
      </c>
      <c r="D12" s="14">
        <f t="shared" si="2"/>
        <v>1.812461122811676</v>
      </c>
      <c r="E12" s="14">
        <f t="shared" si="2"/>
        <v>2.2281388519862744</v>
      </c>
      <c r="F12" s="14">
        <f t="shared" si="2"/>
        <v>2.7637694581126966</v>
      </c>
      <c r="G12" s="14">
        <f t="shared" si="2"/>
        <v>3.1692726726169518</v>
      </c>
      <c r="H12" s="15">
        <f t="shared" si="2"/>
        <v>4.586893858702636</v>
      </c>
    </row>
    <row r="13" spans="1:14">
      <c r="A13" s="2">
        <f t="shared" si="3"/>
        <v>11</v>
      </c>
      <c r="B13" s="13">
        <f t="shared" si="1"/>
        <v>0.69744532755988053</v>
      </c>
      <c r="C13" s="14">
        <f t="shared" si="2"/>
        <v>1.3634303180205409</v>
      </c>
      <c r="D13" s="14">
        <f t="shared" si="2"/>
        <v>1.7958848187040437</v>
      </c>
      <c r="E13" s="14">
        <f t="shared" si="2"/>
        <v>2.2009851600916384</v>
      </c>
      <c r="F13" s="14">
        <f t="shared" si="2"/>
        <v>2.7180791838138614</v>
      </c>
      <c r="G13" s="14">
        <f t="shared" si="2"/>
        <v>3.1058065155392809</v>
      </c>
      <c r="H13" s="15">
        <f t="shared" si="2"/>
        <v>4.4369793382344493</v>
      </c>
    </row>
    <row r="14" spans="1:14">
      <c r="A14" s="2">
        <f t="shared" si="3"/>
        <v>12</v>
      </c>
      <c r="B14" s="13">
        <f t="shared" si="1"/>
        <v>0.69548286551179161</v>
      </c>
      <c r="C14" s="14">
        <f t="shared" si="2"/>
        <v>1.3562173340232047</v>
      </c>
      <c r="D14" s="14">
        <f t="shared" si="2"/>
        <v>1.7822875556493194</v>
      </c>
      <c r="E14" s="14">
        <f t="shared" si="2"/>
        <v>2.1788128296672284</v>
      </c>
      <c r="F14" s="14">
        <f t="shared" si="2"/>
        <v>2.6809979931209149</v>
      </c>
      <c r="G14" s="14">
        <f t="shared" si="2"/>
        <v>3.0545395893929017</v>
      </c>
      <c r="H14" s="15">
        <f t="shared" si="2"/>
        <v>4.3177912836061845</v>
      </c>
    </row>
    <row r="15" spans="1:14">
      <c r="A15" s="2">
        <f t="shared" si="3"/>
        <v>13</v>
      </c>
      <c r="B15" s="13">
        <f t="shared" si="1"/>
        <v>0.69382930423544042</v>
      </c>
      <c r="C15" s="14">
        <f t="shared" si="2"/>
        <v>1.3501712887800554</v>
      </c>
      <c r="D15" s="14">
        <f t="shared" si="2"/>
        <v>1.7709333959868729</v>
      </c>
      <c r="E15" s="14">
        <f t="shared" si="2"/>
        <v>2.1603686564627926</v>
      </c>
      <c r="F15" s="14">
        <f t="shared" si="2"/>
        <v>2.650308837912192</v>
      </c>
      <c r="G15" s="14">
        <f t="shared" si="2"/>
        <v>3.0122758387165782</v>
      </c>
      <c r="H15" s="15">
        <f t="shared" si="2"/>
        <v>4.2208317277071208</v>
      </c>
    </row>
    <row r="16" spans="1:14">
      <c r="A16" s="2">
        <f t="shared" si="3"/>
        <v>14</v>
      </c>
      <c r="B16" s="13">
        <f t="shared" si="1"/>
        <v>0.69241706957000537</v>
      </c>
      <c r="C16" s="14">
        <f t="shared" si="2"/>
        <v>1.3450303744546506</v>
      </c>
      <c r="D16" s="14">
        <f t="shared" si="2"/>
        <v>1.7613101357748921</v>
      </c>
      <c r="E16" s="14">
        <f t="shared" si="2"/>
        <v>2.1447866879178044</v>
      </c>
      <c r="F16" s="14">
        <f t="shared" si="2"/>
        <v>2.6244940675900517</v>
      </c>
      <c r="G16" s="14">
        <f t="shared" si="2"/>
        <v>2.9768427343708348</v>
      </c>
      <c r="H16" s="15">
        <f t="shared" si="2"/>
        <v>4.1404541127382029</v>
      </c>
    </row>
    <row r="17" spans="1:8">
      <c r="A17" s="2">
        <f t="shared" si="3"/>
        <v>15</v>
      </c>
      <c r="B17" s="13">
        <f t="shared" si="1"/>
        <v>0.6911969489584906</v>
      </c>
      <c r="C17" s="14">
        <f t="shared" si="2"/>
        <v>1.3406056078504547</v>
      </c>
      <c r="D17" s="14">
        <f t="shared" si="2"/>
        <v>1.7530503556925723</v>
      </c>
      <c r="E17" s="14">
        <f t="shared" si="2"/>
        <v>2.1314495455597742</v>
      </c>
      <c r="F17" s="14">
        <f t="shared" si="2"/>
        <v>2.6024802950111221</v>
      </c>
      <c r="G17" s="14">
        <f t="shared" si="2"/>
        <v>2.9467128834752381</v>
      </c>
      <c r="H17" s="15">
        <f t="shared" si="2"/>
        <v>4.0727651959037905</v>
      </c>
    </row>
    <row r="18" spans="1:8">
      <c r="A18" s="2">
        <f t="shared" si="3"/>
        <v>16</v>
      </c>
      <c r="B18" s="13">
        <f t="shared" si="1"/>
        <v>0.69013225381055954</v>
      </c>
      <c r="C18" s="14">
        <f t="shared" si="2"/>
        <v>1.3367571673273144</v>
      </c>
      <c r="D18" s="14">
        <f t="shared" si="2"/>
        <v>1.7458836762762506</v>
      </c>
      <c r="E18" s="14">
        <f t="shared" si="2"/>
        <v>2.119905299221255</v>
      </c>
      <c r="F18" s="14">
        <f t="shared" si="2"/>
        <v>2.5834871852759917</v>
      </c>
      <c r="G18" s="14">
        <f t="shared" si="2"/>
        <v>2.9207816224251002</v>
      </c>
      <c r="H18" s="15">
        <f t="shared" si="2"/>
        <v>4.0149963271840559</v>
      </c>
    </row>
    <row r="19" spans="1:8">
      <c r="A19" s="2">
        <f t="shared" si="3"/>
        <v>17</v>
      </c>
      <c r="B19" s="13">
        <f t="shared" si="1"/>
        <v>0.68919507515393985</v>
      </c>
      <c r="C19" s="14">
        <f t="shared" ref="C19:H19" si="4">TINV(C$2,$A19)</f>
        <v>1.3333793897216262</v>
      </c>
      <c r="D19" s="14">
        <f t="shared" si="4"/>
        <v>1.7396067260750732</v>
      </c>
      <c r="E19" s="14">
        <f t="shared" si="4"/>
        <v>2.109815577833317</v>
      </c>
      <c r="F19" s="14">
        <f t="shared" si="4"/>
        <v>2.5669339837247178</v>
      </c>
      <c r="G19" s="14">
        <f t="shared" si="4"/>
        <v>2.8982305196774178</v>
      </c>
      <c r="H19" s="15">
        <f t="shared" si="4"/>
        <v>3.9651262721190315</v>
      </c>
    </row>
    <row r="20" spans="1:8">
      <c r="A20" s="2">
        <f t="shared" si="3"/>
        <v>18</v>
      </c>
      <c r="B20" s="13">
        <f t="shared" ref="B20:H35" si="5">TINV(B$2,$A20)</f>
        <v>0.68836380646620021</v>
      </c>
      <c r="C20" s="14">
        <f t="shared" si="5"/>
        <v>1.3303909435699084</v>
      </c>
      <c r="D20" s="14">
        <f t="shared" si="5"/>
        <v>1.7340636066175394</v>
      </c>
      <c r="E20" s="14">
        <f t="shared" si="5"/>
        <v>2.1009220402410378</v>
      </c>
      <c r="F20" s="14">
        <f t="shared" si="5"/>
        <v>2.552379630182251</v>
      </c>
      <c r="G20" s="14">
        <f t="shared" si="5"/>
        <v>2.8784404727386073</v>
      </c>
      <c r="H20" s="15">
        <f t="shared" si="5"/>
        <v>3.9216458250851596</v>
      </c>
    </row>
    <row r="21" spans="1:8">
      <c r="A21" s="2">
        <f t="shared" si="3"/>
        <v>19</v>
      </c>
      <c r="B21" s="13">
        <f t="shared" si="5"/>
        <v>0.68762146020395809</v>
      </c>
      <c r="C21" s="14">
        <f t="shared" si="5"/>
        <v>1.3277282090267981</v>
      </c>
      <c r="D21" s="14">
        <f t="shared" si="5"/>
        <v>1.7291328115213698</v>
      </c>
      <c r="E21" s="14">
        <f t="shared" si="5"/>
        <v>2.0930240544083096</v>
      </c>
      <c r="F21" s="14">
        <f t="shared" si="5"/>
        <v>2.5394831906239612</v>
      </c>
      <c r="G21" s="14">
        <f t="shared" si="5"/>
        <v>2.8609346064649799</v>
      </c>
      <c r="H21" s="15">
        <f t="shared" si="5"/>
        <v>3.883405852592082</v>
      </c>
    </row>
    <row r="22" spans="1:8">
      <c r="A22" s="2">
        <f t="shared" si="3"/>
        <v>20</v>
      </c>
      <c r="B22" s="13">
        <f t="shared" si="5"/>
        <v>0.68695449644880313</v>
      </c>
      <c r="C22" s="14">
        <f t="shared" si="5"/>
        <v>1.3253407069850465</v>
      </c>
      <c r="D22" s="14">
        <f t="shared" si="5"/>
        <v>1.7247182429207868</v>
      </c>
      <c r="E22" s="14">
        <f t="shared" si="5"/>
        <v>2.0859634472658648</v>
      </c>
      <c r="F22" s="14">
        <f t="shared" si="5"/>
        <v>2.5279770027415731</v>
      </c>
      <c r="G22" s="14">
        <f t="shared" si="5"/>
        <v>2.8453397097861091</v>
      </c>
      <c r="H22" s="15">
        <f t="shared" si="5"/>
        <v>3.8495162749308265</v>
      </c>
    </row>
    <row r="23" spans="1:8">
      <c r="A23" s="2">
        <f t="shared" si="3"/>
        <v>21</v>
      </c>
      <c r="B23" s="13">
        <f t="shared" si="5"/>
        <v>0.68635199072695385</v>
      </c>
      <c r="C23" s="14">
        <f t="shared" si="5"/>
        <v>1.3231878738651732</v>
      </c>
      <c r="D23" s="14">
        <f t="shared" si="5"/>
        <v>1.7207429028118781</v>
      </c>
      <c r="E23" s="14">
        <f t="shared" si="5"/>
        <v>2.07961384472768</v>
      </c>
      <c r="F23" s="14">
        <f t="shared" si="5"/>
        <v>2.5176480160447423</v>
      </c>
      <c r="G23" s="14">
        <f t="shared" si="5"/>
        <v>2.8313595580230499</v>
      </c>
      <c r="H23" s="15">
        <f t="shared" si="5"/>
        <v>3.8192771642744621</v>
      </c>
    </row>
    <row r="24" spans="1:8">
      <c r="A24" s="2">
        <f t="shared" si="3"/>
        <v>22</v>
      </c>
      <c r="B24" s="13">
        <f t="shared" si="5"/>
        <v>0.68580503172188534</v>
      </c>
      <c r="C24" s="14">
        <f t="shared" si="5"/>
        <v>1.3212367416133624</v>
      </c>
      <c r="D24" s="14">
        <f t="shared" si="5"/>
        <v>1.7171443743802424</v>
      </c>
      <c r="E24" s="14">
        <f t="shared" si="5"/>
        <v>2.0738730679040258</v>
      </c>
      <c r="F24" s="14">
        <f t="shared" si="5"/>
        <v>2.5083245528990807</v>
      </c>
      <c r="G24" s="14">
        <f t="shared" si="5"/>
        <v>2.8187560606001436</v>
      </c>
      <c r="H24" s="15">
        <f t="shared" si="5"/>
        <v>3.79213067169839</v>
      </c>
    </row>
    <row r="25" spans="1:8">
      <c r="A25" s="2">
        <f t="shared" si="3"/>
        <v>23</v>
      </c>
      <c r="B25" s="13">
        <f t="shared" si="5"/>
        <v>0.68530627806129341</v>
      </c>
      <c r="C25" s="14">
        <f t="shared" si="5"/>
        <v>1.3194602398161621</v>
      </c>
      <c r="D25" s="14">
        <f t="shared" si="5"/>
        <v>1.7138715277470482</v>
      </c>
      <c r="E25" s="14">
        <f t="shared" si="5"/>
        <v>2.0686576104190491</v>
      </c>
      <c r="F25" s="14">
        <f t="shared" si="5"/>
        <v>2.4998667394946681</v>
      </c>
      <c r="G25" s="14">
        <f t="shared" si="5"/>
        <v>2.807335683769999</v>
      </c>
      <c r="H25" s="15">
        <f t="shared" si="5"/>
        <v>3.7676268043117811</v>
      </c>
    </row>
    <row r="26" spans="1:8">
      <c r="A26" s="2">
        <f t="shared" si="3"/>
        <v>24</v>
      </c>
      <c r="B26" s="13">
        <f t="shared" si="5"/>
        <v>0.68484962723698206</v>
      </c>
      <c r="C26" s="14">
        <f t="shared" si="5"/>
        <v>1.3178359336731498</v>
      </c>
      <c r="D26" s="14">
        <f t="shared" si="5"/>
        <v>1.7108820799094284</v>
      </c>
      <c r="E26" s="14">
        <f t="shared" si="5"/>
        <v>2.0638985616280254</v>
      </c>
      <c r="F26" s="14">
        <f t="shared" si="5"/>
        <v>2.492159473157757</v>
      </c>
      <c r="G26" s="14">
        <f t="shared" si="5"/>
        <v>2.7969395047744556</v>
      </c>
      <c r="H26" s="15">
        <f t="shared" si="5"/>
        <v>3.7453986192900528</v>
      </c>
    </row>
    <row r="27" spans="1:8">
      <c r="A27" s="2">
        <f t="shared" si="3"/>
        <v>25</v>
      </c>
      <c r="B27" s="13">
        <f t="shared" si="5"/>
        <v>0.68442996490426722</v>
      </c>
      <c r="C27" s="14">
        <f t="shared" si="5"/>
        <v>1.3163450726738706</v>
      </c>
      <c r="D27" s="14">
        <f t="shared" si="5"/>
        <v>1.7081407612518986</v>
      </c>
      <c r="E27" s="14">
        <f t="shared" si="5"/>
        <v>2.0595385527532977</v>
      </c>
      <c r="F27" s="14">
        <f t="shared" si="5"/>
        <v>2.485107175410763</v>
      </c>
      <c r="G27" s="14">
        <f t="shared" si="5"/>
        <v>2.7874358136769706</v>
      </c>
      <c r="H27" s="15">
        <f t="shared" si="5"/>
        <v>3.7251439497286496</v>
      </c>
    </row>
    <row r="28" spans="1:8">
      <c r="A28" s="2">
        <f t="shared" si="3"/>
        <v>26</v>
      </c>
      <c r="B28" s="13">
        <f t="shared" si="5"/>
        <v>0.68404297268287217</v>
      </c>
      <c r="C28" s="14">
        <f t="shared" si="5"/>
        <v>1.3149718642705173</v>
      </c>
      <c r="D28" s="14">
        <f t="shared" si="5"/>
        <v>1.7056179197592738</v>
      </c>
      <c r="E28" s="14">
        <f t="shared" si="5"/>
        <v>2.0555294386428731</v>
      </c>
      <c r="F28" s="14">
        <f t="shared" si="5"/>
        <v>2.4786298235912425</v>
      </c>
      <c r="G28" s="14">
        <f t="shared" si="5"/>
        <v>2.7787145333296839</v>
      </c>
      <c r="H28" s="15">
        <f t="shared" si="5"/>
        <v>3.7066117434809116</v>
      </c>
    </row>
    <row r="29" spans="1:8">
      <c r="A29" s="2">
        <f t="shared" si="3"/>
        <v>27</v>
      </c>
      <c r="B29" s="13">
        <f t="shared" si="5"/>
        <v>0.68368497913103199</v>
      </c>
      <c r="C29" s="14">
        <f t="shared" si="5"/>
        <v>1.3137029128292739</v>
      </c>
      <c r="D29" s="14">
        <f t="shared" si="5"/>
        <v>1.7032884457221271</v>
      </c>
      <c r="E29" s="14">
        <f t="shared" si="5"/>
        <v>2.0518305164802859</v>
      </c>
      <c r="F29" s="14">
        <f t="shared" si="5"/>
        <v>2.4726599119560069</v>
      </c>
      <c r="G29" s="14">
        <f t="shared" si="5"/>
        <v>2.770682957122212</v>
      </c>
      <c r="H29" s="15">
        <f t="shared" si="5"/>
        <v>3.6895917134592362</v>
      </c>
    </row>
    <row r="30" spans="1:8">
      <c r="A30" s="2">
        <f t="shared" si="3"/>
        <v>28</v>
      </c>
      <c r="B30" s="13">
        <f t="shared" si="5"/>
        <v>0.68335284298850385</v>
      </c>
      <c r="C30" s="14">
        <f t="shared" si="5"/>
        <v>1.3125267815926682</v>
      </c>
      <c r="D30" s="14">
        <f t="shared" si="5"/>
        <v>1.7011309342659326</v>
      </c>
      <c r="E30" s="14">
        <f t="shared" si="5"/>
        <v>2.0484071417952445</v>
      </c>
      <c r="F30" s="14">
        <f t="shared" si="5"/>
        <v>2.467140097967472</v>
      </c>
      <c r="G30" s="14">
        <f t="shared" si="5"/>
        <v>2.7632624554614447</v>
      </c>
      <c r="H30" s="15">
        <f t="shared" si="5"/>
        <v>3.6739064007012763</v>
      </c>
    </row>
    <row r="31" spans="1:8">
      <c r="A31" s="2">
        <f t="shared" si="3"/>
        <v>29</v>
      </c>
      <c r="B31" s="13">
        <f t="shared" si="5"/>
        <v>0.68304386082161361</v>
      </c>
      <c r="C31" s="14">
        <f t="shared" si="5"/>
        <v>1.3114336473015527</v>
      </c>
      <c r="D31" s="14">
        <f t="shared" si="5"/>
        <v>1.6991270265334986</v>
      </c>
      <c r="E31" s="14">
        <f t="shared" si="5"/>
        <v>2.0452296421327048</v>
      </c>
      <c r="F31" s="14">
        <f t="shared" si="5"/>
        <v>2.4620213601504126</v>
      </c>
      <c r="G31" s="14">
        <f t="shared" si="5"/>
        <v>2.7563859036706049</v>
      </c>
      <c r="H31" s="15">
        <f t="shared" si="5"/>
        <v>3.659405019466333</v>
      </c>
    </row>
    <row r="32" spans="1:8">
      <c r="A32" s="2">
        <f t="shared" si="3"/>
        <v>30</v>
      </c>
      <c r="B32" s="13">
        <f t="shared" si="5"/>
        <v>0.68275569332128949</v>
      </c>
      <c r="C32" s="14">
        <f t="shared" si="5"/>
        <v>1.3104150253913947</v>
      </c>
      <c r="D32" s="14">
        <f t="shared" si="5"/>
        <v>1.6972608865939587</v>
      </c>
      <c r="E32" s="14">
        <f t="shared" si="5"/>
        <v>2.0422724563012378</v>
      </c>
      <c r="F32" s="14">
        <f t="shared" si="5"/>
        <v>2.4572615424005915</v>
      </c>
      <c r="G32" s="14">
        <f t="shared" si="5"/>
        <v>2.7499956535672259</v>
      </c>
      <c r="H32" s="15">
        <f t="shared" si="5"/>
        <v>3.6459586350420214</v>
      </c>
    </row>
    <row r="33" spans="1:8">
      <c r="A33" s="2">
        <f t="shared" si="3"/>
        <v>31</v>
      </c>
      <c r="B33" s="13">
        <f t="shared" si="5"/>
        <v>0.68248630600257054</v>
      </c>
      <c r="C33" s="14">
        <f t="shared" si="5"/>
        <v>1.3094635494946458</v>
      </c>
      <c r="D33" s="14">
        <f t="shared" si="5"/>
        <v>1.6955187825458664</v>
      </c>
      <c r="E33" s="14">
        <f t="shared" si="5"/>
        <v>2.0395134463964082</v>
      </c>
      <c r="F33" s="14">
        <f t="shared" si="5"/>
        <v>2.4528241934026456</v>
      </c>
      <c r="G33" s="14">
        <f t="shared" si="5"/>
        <v>2.7440419192942698</v>
      </c>
      <c r="H33" s="15">
        <f t="shared" si="5"/>
        <v>3.633456349758331</v>
      </c>
    </row>
    <row r="34" spans="1:8">
      <c r="A34" s="2">
        <f t="shared" si="3"/>
        <v>32</v>
      </c>
      <c r="B34" s="13">
        <f t="shared" si="5"/>
        <v>0.68223392112627324</v>
      </c>
      <c r="C34" s="14">
        <f t="shared" si="5"/>
        <v>1.3085727931295197</v>
      </c>
      <c r="D34" s="14">
        <f t="shared" si="5"/>
        <v>1.6938887483837093</v>
      </c>
      <c r="E34" s="14">
        <f t="shared" si="5"/>
        <v>2.0369333434601011</v>
      </c>
      <c r="F34" s="14">
        <f t="shared" si="5"/>
        <v>2.4486776336720522</v>
      </c>
      <c r="G34" s="14">
        <f t="shared" si="5"/>
        <v>2.7384814820121886</v>
      </c>
      <c r="H34" s="15">
        <f t="shared" si="5"/>
        <v>3.6218022598674953</v>
      </c>
    </row>
    <row r="35" spans="1:8">
      <c r="A35" s="2">
        <f t="shared" si="3"/>
        <v>33</v>
      </c>
      <c r="B35" s="13">
        <f t="shared" si="5"/>
        <v>0.68199697844127993</v>
      </c>
      <c r="C35" s="14">
        <f t="shared" si="5"/>
        <v>1.3077371244508877</v>
      </c>
      <c r="D35" s="14">
        <f t="shared" si="5"/>
        <v>1.6923603090303456</v>
      </c>
      <c r="E35" s="14">
        <f t="shared" si="5"/>
        <v>2.0345152974493397</v>
      </c>
      <c r="F35" s="14">
        <f t="shared" si="5"/>
        <v>2.4447941998078058</v>
      </c>
      <c r="G35" s="14">
        <f t="shared" si="5"/>
        <v>2.733276642350837</v>
      </c>
      <c r="H35" s="15">
        <f t="shared" si="5"/>
        <v>3.6109130076544274</v>
      </c>
    </row>
    <row r="36" spans="1:8">
      <c r="A36" s="2">
        <f t="shared" si="3"/>
        <v>34</v>
      </c>
      <c r="B36" s="13">
        <f t="shared" ref="B36:H51" si="6">TINV(B$2,$A36)</f>
        <v>0.68177410291557616</v>
      </c>
      <c r="C36" s="14">
        <f t="shared" si="6"/>
        <v>1.3069515871264279</v>
      </c>
      <c r="D36" s="14">
        <f t="shared" si="6"/>
        <v>1.6909242551868542</v>
      </c>
      <c r="E36" s="14">
        <f t="shared" si="6"/>
        <v>2.0322445093177191</v>
      </c>
      <c r="F36" s="14">
        <f t="shared" si="6"/>
        <v>2.4411496279064839</v>
      </c>
      <c r="G36" s="14">
        <f t="shared" si="6"/>
        <v>2.7283943670707203</v>
      </c>
      <c r="H36" s="15">
        <f t="shared" si="6"/>
        <v>3.6007157973864077</v>
      </c>
    </row>
    <row r="37" spans="1:8">
      <c r="A37" s="2">
        <f t="shared" si="3"/>
        <v>35</v>
      </c>
      <c r="B37" s="13">
        <f t="shared" si="6"/>
        <v>0.68156407804658736</v>
      </c>
      <c r="C37" s="14">
        <f t="shared" si="6"/>
        <v>1.3062118020160358</v>
      </c>
      <c r="D37" s="14">
        <f t="shared" si="6"/>
        <v>1.6895724577802647</v>
      </c>
      <c r="E37" s="14">
        <f t="shared" si="6"/>
        <v>2.0301079282503438</v>
      </c>
      <c r="F37" s="14">
        <f t="shared" si="6"/>
        <v>2.4377225471437423</v>
      </c>
      <c r="G37" s="14">
        <f t="shared" si="6"/>
        <v>2.7238055892080912</v>
      </c>
      <c r="H37" s="15">
        <f t="shared" si="6"/>
        <v>3.5911467758107785</v>
      </c>
    </row>
    <row r="38" spans="1:8">
      <c r="A38" s="2">
        <f t="shared" si="3"/>
        <v>36</v>
      </c>
      <c r="B38" s="13">
        <f t="shared" si="6"/>
        <v>0.6813658236568686</v>
      </c>
      <c r="C38" s="14">
        <f t="shared" si="6"/>
        <v>1.3055138855362491</v>
      </c>
      <c r="D38" s="14">
        <f t="shared" si="6"/>
        <v>1.6882977141168172</v>
      </c>
      <c r="E38" s="14">
        <f t="shared" si="6"/>
        <v>2.028094000980452</v>
      </c>
      <c r="F38" s="14">
        <f t="shared" si="6"/>
        <v>2.4344940612311401</v>
      </c>
      <c r="G38" s="14">
        <f t="shared" si="6"/>
        <v>2.7194846304500082</v>
      </c>
      <c r="H38" s="15">
        <f t="shared" si="6"/>
        <v>3.5821497014563373</v>
      </c>
    </row>
    <row r="39" spans="1:8">
      <c r="A39" s="2">
        <f t="shared" si="3"/>
        <v>37</v>
      </c>
      <c r="B39" s="13">
        <f t="shared" si="6"/>
        <v>0.68117837731985531</v>
      </c>
      <c r="C39" s="14">
        <f t="shared" si="6"/>
        <v>1.3048543814976252</v>
      </c>
      <c r="D39" s="14">
        <f t="shared" si="6"/>
        <v>1.6870936195962629</v>
      </c>
      <c r="E39" s="14">
        <f t="shared" si="6"/>
        <v>2.026192463029111</v>
      </c>
      <c r="F39" s="14">
        <f t="shared" si="6"/>
        <v>2.4314474004646742</v>
      </c>
      <c r="G39" s="14">
        <f t="shared" si="6"/>
        <v>2.7154087215499887</v>
      </c>
      <c r="H39" s="15">
        <f t="shared" si="6"/>
        <v>3.5736748444452058</v>
      </c>
    </row>
    <row r="40" spans="1:8">
      <c r="A40" s="2">
        <f t="shared" si="3"/>
        <v>38</v>
      </c>
      <c r="B40" s="13">
        <f t="shared" si="6"/>
        <v>0.68100087874171833</v>
      </c>
      <c r="C40" s="14">
        <f t="shared" si="6"/>
        <v>1.3042302038905009</v>
      </c>
      <c r="D40" s="14">
        <f t="shared" si="6"/>
        <v>1.6859544601667387</v>
      </c>
      <c r="E40" s="14">
        <f t="shared" si="6"/>
        <v>2.0243941639119702</v>
      </c>
      <c r="F40" s="14">
        <f t="shared" si="6"/>
        <v>2.4285676308590882</v>
      </c>
      <c r="G40" s="14">
        <f t="shared" si="6"/>
        <v>2.711557601913082</v>
      </c>
      <c r="H40" s="15">
        <f t="shared" si="6"/>
        <v>3.5656780715802339</v>
      </c>
    </row>
    <row r="41" spans="1:8">
      <c r="A41" s="2">
        <f t="shared" si="3"/>
        <v>39</v>
      </c>
      <c r="B41" s="13">
        <f t="shared" si="6"/>
        <v>0.68083255656460673</v>
      </c>
      <c r="C41" s="14">
        <f t="shared" si="6"/>
        <v>1.3036385886212738</v>
      </c>
      <c r="D41" s="14">
        <f t="shared" si="6"/>
        <v>1.6848751217112248</v>
      </c>
      <c r="E41" s="14">
        <f t="shared" si="6"/>
        <v>2.0226909200367595</v>
      </c>
      <c r="F41" s="14">
        <f t="shared" si="6"/>
        <v>2.4258414097356304</v>
      </c>
      <c r="G41" s="14">
        <f t="shared" si="6"/>
        <v>2.7079131835176615</v>
      </c>
      <c r="H41" s="15">
        <f t="shared" si="6"/>
        <v>3.5581200813327323</v>
      </c>
    </row>
    <row r="42" spans="1:8">
      <c r="A42" s="2">
        <f t="shared" si="3"/>
        <v>40</v>
      </c>
      <c r="B42" s="13">
        <f t="shared" si="6"/>
        <v>0.68067271716444966</v>
      </c>
      <c r="C42" s="14">
        <f t="shared" si="6"/>
        <v>1.3030770526071962</v>
      </c>
      <c r="D42" s="14">
        <f t="shared" si="6"/>
        <v>1.6838510133356521</v>
      </c>
      <c r="E42" s="14">
        <f t="shared" si="6"/>
        <v>2.0210753903062737</v>
      </c>
      <c r="F42" s="14">
        <f t="shared" si="6"/>
        <v>2.4232567793348583</v>
      </c>
      <c r="G42" s="14">
        <f t="shared" si="6"/>
        <v>2.7044592674331631</v>
      </c>
      <c r="H42" s="15">
        <f t="shared" si="6"/>
        <v>3.5509657608633112</v>
      </c>
    </row>
    <row r="43" spans="1:8">
      <c r="A43" s="2">
        <v>45</v>
      </c>
      <c r="B43" s="13">
        <f t="shared" si="6"/>
        <v>0.67998083063819126</v>
      </c>
      <c r="C43" s="14">
        <f t="shared" si="6"/>
        <v>1.3006493322502373</v>
      </c>
      <c r="D43" s="14">
        <f t="shared" si="6"/>
        <v>1.6794273926523535</v>
      </c>
      <c r="E43" s="14">
        <f t="shared" si="6"/>
        <v>2.0141033888808457</v>
      </c>
      <c r="F43" s="14">
        <f t="shared" si="6"/>
        <v>2.4121158757033583</v>
      </c>
      <c r="G43" s="14">
        <f t="shared" si="6"/>
        <v>2.6895850193746429</v>
      </c>
      <c r="H43" s="15">
        <f t="shared" si="6"/>
        <v>3.5202514649710976</v>
      </c>
    </row>
    <row r="44" spans="1:8">
      <c r="A44" s="2">
        <v>50</v>
      </c>
      <c r="B44" s="13">
        <f t="shared" si="6"/>
        <v>0.6794282003263471</v>
      </c>
      <c r="C44" s="14">
        <f t="shared" si="6"/>
        <v>1.2987136941948108</v>
      </c>
      <c r="D44" s="14">
        <f t="shared" si="6"/>
        <v>1.6759050251630967</v>
      </c>
      <c r="E44" s="14">
        <f t="shared" si="6"/>
        <v>2.0085591121007611</v>
      </c>
      <c r="F44" s="14">
        <f t="shared" si="6"/>
        <v>2.4032719166741709</v>
      </c>
      <c r="G44" s="14">
        <f t="shared" si="6"/>
        <v>2.6777932709408443</v>
      </c>
      <c r="H44" s="15">
        <f t="shared" si="6"/>
        <v>3.4960128818111396</v>
      </c>
    </row>
    <row r="45" spans="1:8">
      <c r="A45" s="2">
        <v>55</v>
      </c>
      <c r="B45" s="13">
        <f t="shared" si="6"/>
        <v>0.67897662965592642</v>
      </c>
      <c r="C45" s="14">
        <f t="shared" si="6"/>
        <v>1.2971342999309419</v>
      </c>
      <c r="D45" s="14">
        <f t="shared" si="6"/>
        <v>1.673033965289912</v>
      </c>
      <c r="E45" s="14">
        <f t="shared" si="6"/>
        <v>2.0040447832891455</v>
      </c>
      <c r="F45" s="14">
        <f t="shared" si="6"/>
        <v>2.3960810525533165</v>
      </c>
      <c r="G45" s="14">
        <f t="shared" si="6"/>
        <v>2.6682159884861933</v>
      </c>
      <c r="H45" s="15">
        <f t="shared" si="6"/>
        <v>3.4763983590335892</v>
      </c>
    </row>
    <row r="46" spans="1:8">
      <c r="A46" s="2">
        <v>60</v>
      </c>
      <c r="B46" s="13">
        <f t="shared" si="6"/>
        <v>0.67860072064813881</v>
      </c>
      <c r="C46" s="14">
        <f t="shared" si="6"/>
        <v>1.2958210935157342</v>
      </c>
      <c r="D46" s="14">
        <f t="shared" si="6"/>
        <v>1.6706488649046354</v>
      </c>
      <c r="E46" s="14">
        <f t="shared" si="6"/>
        <v>2.0002978220142609</v>
      </c>
      <c r="F46" s="14">
        <f t="shared" si="6"/>
        <v>2.3901194726249129</v>
      </c>
      <c r="G46" s="14">
        <f t="shared" si="6"/>
        <v>2.6602830288550381</v>
      </c>
      <c r="H46" s="15">
        <f t="shared" si="6"/>
        <v>3.4602004691963555</v>
      </c>
    </row>
    <row r="47" spans="1:8">
      <c r="A47" s="2">
        <v>65</v>
      </c>
      <c r="B47" s="13">
        <f t="shared" si="6"/>
        <v>0.67828292783610455</v>
      </c>
      <c r="C47" s="14">
        <f t="shared" si="6"/>
        <v>1.294712013070648</v>
      </c>
      <c r="D47" s="14">
        <f t="shared" si="6"/>
        <v>1.6686359758475535</v>
      </c>
      <c r="E47" s="14">
        <f t="shared" si="6"/>
        <v>1.9971379083920051</v>
      </c>
      <c r="F47" s="14">
        <f t="shared" si="6"/>
        <v>2.3850968156028203</v>
      </c>
      <c r="G47" s="14">
        <f t="shared" si="6"/>
        <v>2.6536044693829237</v>
      </c>
      <c r="H47" s="15">
        <f t="shared" si="6"/>
        <v>3.4465983518219709</v>
      </c>
    </row>
    <row r="48" spans="1:8">
      <c r="A48" s="2">
        <v>70</v>
      </c>
      <c r="B48" s="13">
        <f t="shared" si="6"/>
        <v>0.67801074129170669</v>
      </c>
      <c r="C48" s="14">
        <f t="shared" si="6"/>
        <v>1.2937628979376541</v>
      </c>
      <c r="D48" s="14">
        <f t="shared" si="6"/>
        <v>1.6669144790559576</v>
      </c>
      <c r="E48" s="14">
        <f t="shared" si="6"/>
        <v>1.9944371117711854</v>
      </c>
      <c r="F48" s="14">
        <f t="shared" si="6"/>
        <v>2.3808074822914329</v>
      </c>
      <c r="G48" s="14">
        <f t="shared" si="6"/>
        <v>2.6479046237511512</v>
      </c>
      <c r="H48" s="15">
        <f t="shared" si="6"/>
        <v>3.4350145214208152</v>
      </c>
    </row>
    <row r="49" spans="1:8">
      <c r="A49" s="2">
        <v>75</v>
      </c>
      <c r="B49" s="13">
        <f t="shared" si="6"/>
        <v>0.67777500110493227</v>
      </c>
      <c r="C49" s="14">
        <f t="shared" si="6"/>
        <v>1.2929414686356859</v>
      </c>
      <c r="D49" s="14">
        <f t="shared" si="6"/>
        <v>1.6654253733225626</v>
      </c>
      <c r="E49" s="14">
        <f t="shared" si="6"/>
        <v>1.9921021540022406</v>
      </c>
      <c r="F49" s="14">
        <f t="shared" si="6"/>
        <v>2.3771018123902579</v>
      </c>
      <c r="G49" s="14">
        <f t="shared" si="6"/>
        <v>2.6429830669673917</v>
      </c>
      <c r="H49" s="15">
        <f t="shared" si="6"/>
        <v>3.4250309184639538</v>
      </c>
    </row>
    <row r="50" spans="1:8">
      <c r="A50" s="2">
        <v>80</v>
      </c>
      <c r="B50" s="13">
        <f t="shared" si="6"/>
        <v>0.67756884639483062</v>
      </c>
      <c r="C50" s="14">
        <f t="shared" si="6"/>
        <v>1.2922235830591293</v>
      </c>
      <c r="D50" s="14">
        <f t="shared" si="6"/>
        <v>1.6641245785896708</v>
      </c>
      <c r="E50" s="14">
        <f t="shared" si="6"/>
        <v>1.9900634212544475</v>
      </c>
      <c r="F50" s="14">
        <f t="shared" si="6"/>
        <v>2.3738682729673433</v>
      </c>
      <c r="G50" s="14">
        <f t="shared" si="6"/>
        <v>2.6386905963441825</v>
      </c>
      <c r="H50" s="15">
        <f t="shared" si="6"/>
        <v>3.4163374584769461</v>
      </c>
    </row>
    <row r="51" spans="1:8">
      <c r="A51" s="2">
        <v>85</v>
      </c>
      <c r="B51" s="13">
        <f t="shared" si="6"/>
        <v>0.67738703662106614</v>
      </c>
      <c r="C51" s="14">
        <f t="shared" si="6"/>
        <v>1.2915908243473977</v>
      </c>
      <c r="D51" s="14">
        <f t="shared" si="6"/>
        <v>1.6629784997019019</v>
      </c>
      <c r="E51" s="14">
        <f t="shared" si="6"/>
        <v>1.9882679074772251</v>
      </c>
      <c r="F51" s="14">
        <f t="shared" si="6"/>
        <v>2.3710220446668706</v>
      </c>
      <c r="G51" s="14">
        <f t="shared" si="6"/>
        <v>2.6349138522543041</v>
      </c>
      <c r="H51" s="15">
        <f t="shared" si="6"/>
        <v>3.4086992943964334</v>
      </c>
    </row>
    <row r="52" spans="1:8">
      <c r="A52" s="2">
        <v>90</v>
      </c>
      <c r="B52" s="13">
        <f t="shared" ref="B52:H61" si="7">TINV(B$2,$A52)</f>
        <v>0.67722549991249448</v>
      </c>
      <c r="C52" s="14">
        <f t="shared" si="7"/>
        <v>1.2910288987408942</v>
      </c>
      <c r="D52" s="14">
        <f t="shared" si="7"/>
        <v>1.661961084030164</v>
      </c>
      <c r="E52" s="14">
        <f t="shared" si="7"/>
        <v>1.986674540703772</v>
      </c>
      <c r="F52" s="14">
        <f t="shared" si="7"/>
        <v>2.3684974762391677</v>
      </c>
      <c r="G52" s="14">
        <f t="shared" si="7"/>
        <v>2.6315651655871597</v>
      </c>
      <c r="H52" s="15">
        <f t="shared" si="7"/>
        <v>3.4019353068602105</v>
      </c>
    </row>
    <row r="53" spans="1:8">
      <c r="A53" s="2">
        <v>95</v>
      </c>
      <c r="B53" s="13">
        <f t="shared" si="7"/>
        <v>0.67708102450015506</v>
      </c>
      <c r="C53" s="14">
        <f t="shared" si="7"/>
        <v>1.2905265429234298</v>
      </c>
      <c r="D53" s="14">
        <f t="shared" si="7"/>
        <v>1.6610518172772404</v>
      </c>
      <c r="E53" s="14">
        <f t="shared" si="7"/>
        <v>1.9852510035054973</v>
      </c>
      <c r="F53" s="14">
        <f t="shared" si="7"/>
        <v>2.36624295971095</v>
      </c>
      <c r="G53" s="14">
        <f t="shared" si="7"/>
        <v>2.6285756707827428</v>
      </c>
      <c r="H53" s="15">
        <f t="shared" si="7"/>
        <v>3.3959035734680061</v>
      </c>
    </row>
    <row r="54" spans="1:8">
      <c r="A54" s="2">
        <v>100</v>
      </c>
      <c r="B54" s="13">
        <f t="shared" si="7"/>
        <v>0.67695104301146958</v>
      </c>
      <c r="C54" s="14">
        <f t="shared" si="7"/>
        <v>1.2900747613465169</v>
      </c>
      <c r="D54" s="14">
        <f t="shared" si="7"/>
        <v>1.6602343260853425</v>
      </c>
      <c r="E54" s="14">
        <f t="shared" si="7"/>
        <v>1.9839715185235556</v>
      </c>
      <c r="F54" s="14">
        <f t="shared" si="7"/>
        <v>2.3642173662384813</v>
      </c>
      <c r="G54" s="14">
        <f t="shared" si="7"/>
        <v>2.6258905214380182</v>
      </c>
      <c r="H54" s="15">
        <f t="shared" si="7"/>
        <v>3.3904913111642285</v>
      </c>
    </row>
    <row r="55" spans="1:8">
      <c r="A55" s="2">
        <v>120</v>
      </c>
      <c r="B55" s="13">
        <f t="shared" si="7"/>
        <v>0.67653972491251135</v>
      </c>
      <c r="C55" s="14">
        <f t="shared" si="7"/>
        <v>1.2886462336563809</v>
      </c>
      <c r="D55" s="14">
        <f t="shared" si="7"/>
        <v>1.6576508993552355</v>
      </c>
      <c r="E55" s="14">
        <f t="shared" si="7"/>
        <v>1.9799304050824413</v>
      </c>
      <c r="F55" s="14">
        <f t="shared" si="7"/>
        <v>2.3578246126487556</v>
      </c>
      <c r="G55" s="14">
        <f t="shared" si="7"/>
        <v>2.617421145106865</v>
      </c>
      <c r="H55" s="15">
        <f t="shared" si="7"/>
        <v>3.3734537685625003</v>
      </c>
    </row>
    <row r="56" spans="1:8">
      <c r="A56" s="2">
        <v>150</v>
      </c>
      <c r="B56" s="13">
        <f t="shared" si="7"/>
        <v>0.6761288476577233</v>
      </c>
      <c r="C56" s="14">
        <f t="shared" si="7"/>
        <v>1.2872209136149522</v>
      </c>
      <c r="D56" s="14">
        <f t="shared" si="7"/>
        <v>1.6550755001871769</v>
      </c>
      <c r="E56" s="14">
        <f t="shared" si="7"/>
        <v>1.9759053308966197</v>
      </c>
      <c r="F56" s="14">
        <f t="shared" si="7"/>
        <v>2.3514645817783082</v>
      </c>
      <c r="G56" s="14">
        <f t="shared" si="7"/>
        <v>2.6090025658655387</v>
      </c>
      <c r="H56" s="15">
        <f t="shared" si="7"/>
        <v>3.3565689817424422</v>
      </c>
    </row>
    <row r="57" spans="1:8">
      <c r="A57" s="2">
        <v>200</v>
      </c>
      <c r="B57" s="13">
        <f t="shared" si="7"/>
        <v>0.67571841140421607</v>
      </c>
      <c r="C57" s="14">
        <f t="shared" si="7"/>
        <v>1.2857987939948081</v>
      </c>
      <c r="D57" s="14">
        <f t="shared" si="7"/>
        <v>1.6525081009108851</v>
      </c>
      <c r="E57" s="14">
        <f t="shared" si="7"/>
        <v>1.9718962236339095</v>
      </c>
      <c r="F57" s="14">
        <f t="shared" si="7"/>
        <v>2.3451370822594675</v>
      </c>
      <c r="G57" s="14">
        <f t="shared" si="7"/>
        <v>2.6006344361915565</v>
      </c>
      <c r="H57" s="15">
        <f t="shared" si="7"/>
        <v>3.3398354062756765</v>
      </c>
    </row>
    <row r="58" spans="1:8">
      <c r="A58" s="2">
        <v>300</v>
      </c>
      <c r="B58" s="13">
        <f t="shared" si="7"/>
        <v>0.67530841630737937</v>
      </c>
      <c r="C58" s="14">
        <f t="shared" si="7"/>
        <v>1.2843798675790281</v>
      </c>
      <c r="D58" s="14">
        <f t="shared" si="7"/>
        <v>1.6499486739376235</v>
      </c>
      <c r="E58" s="14">
        <f t="shared" si="7"/>
        <v>1.9679030112610867</v>
      </c>
      <c r="F58" s="14">
        <f t="shared" si="7"/>
        <v>2.3388419237869966</v>
      </c>
      <c r="G58" s="14">
        <f t="shared" si="7"/>
        <v>2.592316410847785</v>
      </c>
      <c r="H58" s="15">
        <f t="shared" si="7"/>
        <v>3.3232515129741946</v>
      </c>
    </row>
    <row r="59" spans="1:8">
      <c r="A59" s="2">
        <v>400</v>
      </c>
      <c r="B59" s="13">
        <f t="shared" si="7"/>
        <v>0.67510358424075156</v>
      </c>
      <c r="C59" s="14">
        <f t="shared" si="7"/>
        <v>1.2836715995703107</v>
      </c>
      <c r="D59" s="14">
        <f t="shared" si="7"/>
        <v>1.6486719414654079</v>
      </c>
      <c r="E59" s="14">
        <f t="shared" si="7"/>
        <v>1.9659123432294732</v>
      </c>
      <c r="F59" s="14">
        <f t="shared" si="7"/>
        <v>2.3357064132619607</v>
      </c>
      <c r="G59" s="14">
        <f t="shared" si="7"/>
        <v>2.5881760800347453</v>
      </c>
      <c r="H59" s="15">
        <f t="shared" si="7"/>
        <v>3.3150152233975296</v>
      </c>
    </row>
    <row r="60" spans="1:8">
      <c r="A60" s="2">
        <v>500</v>
      </c>
      <c r="B60" s="13">
        <f t="shared" si="7"/>
        <v>0.67498073796595248</v>
      </c>
      <c r="C60" s="14">
        <f t="shared" si="7"/>
        <v>1.2832470207103852</v>
      </c>
      <c r="D60" s="14">
        <f t="shared" si="7"/>
        <v>1.6479068539295096</v>
      </c>
      <c r="E60" s="14">
        <f t="shared" si="7"/>
        <v>1.9647198374673649</v>
      </c>
      <c r="F60" s="14">
        <f t="shared" si="7"/>
        <v>2.3338289553523102</v>
      </c>
      <c r="G60" s="14">
        <f t="shared" si="7"/>
        <v>2.5856978351419295</v>
      </c>
      <c r="H60" s="15">
        <f t="shared" si="7"/>
        <v>3.3100911515226676</v>
      </c>
    </row>
    <row r="61" spans="1:8">
      <c r="A61" s="2">
        <v>1000</v>
      </c>
      <c r="B61" s="13">
        <f t="shared" si="7"/>
        <v>0.67473516460701199</v>
      </c>
      <c r="C61" s="14">
        <f t="shared" si="7"/>
        <v>1.2823987214609143</v>
      </c>
      <c r="D61" s="14">
        <f t="shared" si="7"/>
        <v>1.6463788172854321</v>
      </c>
      <c r="E61" s="14">
        <f t="shared" si="7"/>
        <v>1.9623390808264143</v>
      </c>
      <c r="F61" s="14">
        <f t="shared" si="7"/>
        <v>2.3300826747555341</v>
      </c>
      <c r="G61" s="14">
        <f t="shared" si="7"/>
        <v>2.5807546980659501</v>
      </c>
      <c r="H61" s="15">
        <f t="shared" si="7"/>
        <v>3.3002826484239298</v>
      </c>
    </row>
    <row r="62" spans="1:8" ht="15.5" thickBot="1">
      <c r="A62" s="1" t="s">
        <v>0</v>
      </c>
      <c r="B62" s="17">
        <f t="shared" ref="B62:H62" si="8">-NORMSINV(B$1)</f>
        <v>0.67448975019608193</v>
      </c>
      <c r="C62" s="18">
        <f t="shared" si="8"/>
        <v>1.2815515655446006</v>
      </c>
      <c r="D62" s="18">
        <f t="shared" si="8"/>
        <v>1.6448536269514726</v>
      </c>
      <c r="E62" s="18">
        <f t="shared" si="8"/>
        <v>1.9599639845400538</v>
      </c>
      <c r="F62" s="18">
        <f t="shared" si="8"/>
        <v>2.3263478740408408</v>
      </c>
      <c r="G62" s="18">
        <f t="shared" si="8"/>
        <v>2.5758293035488999</v>
      </c>
      <c r="H62" s="19">
        <f t="shared" si="8"/>
        <v>3.2905267314918945</v>
      </c>
    </row>
    <row r="63" spans="1:8">
      <c r="A63" s="2"/>
      <c r="B63" s="6"/>
      <c r="C63" s="6"/>
      <c r="D63" s="6"/>
      <c r="E63" s="6"/>
      <c r="F63" s="6"/>
      <c r="G63" s="6"/>
      <c r="H63" s="176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3"/>
  <sheetViews>
    <sheetView workbookViewId="0">
      <pane ySplit="1" topLeftCell="A74" activePane="bottomLeft" state="frozen"/>
      <selection pane="bottomLeft" activeCell="E82" sqref="E82:E83"/>
    </sheetView>
  </sheetViews>
  <sheetFormatPr defaultRowHeight="14.75"/>
  <cols>
    <col min="1" max="1" width="9.1328125" style="21"/>
  </cols>
  <sheetData>
    <row r="1" spans="1:24" s="165" customFormat="1" ht="16.75">
      <c r="A1" s="166" t="s">
        <v>46</v>
      </c>
      <c r="B1" s="165">
        <v>1</v>
      </c>
      <c r="C1" s="165">
        <f>B1+1</f>
        <v>2</v>
      </c>
      <c r="D1" s="165">
        <f t="shared" ref="D1:M1" si="0">C1+1</f>
        <v>3</v>
      </c>
      <c r="E1" s="165">
        <f t="shared" si="0"/>
        <v>4</v>
      </c>
      <c r="F1" s="165">
        <f t="shared" si="0"/>
        <v>5</v>
      </c>
      <c r="G1" s="165">
        <f t="shared" si="0"/>
        <v>6</v>
      </c>
      <c r="H1" s="165">
        <f t="shared" si="0"/>
        <v>7</v>
      </c>
      <c r="I1" s="165">
        <f t="shared" si="0"/>
        <v>8</v>
      </c>
      <c r="J1" s="165">
        <f t="shared" si="0"/>
        <v>9</v>
      </c>
      <c r="K1" s="165">
        <f t="shared" si="0"/>
        <v>10</v>
      </c>
      <c r="L1" s="165">
        <f t="shared" si="0"/>
        <v>11</v>
      </c>
      <c r="M1" s="165">
        <f t="shared" si="0"/>
        <v>12</v>
      </c>
      <c r="N1" s="165">
        <v>14</v>
      </c>
      <c r="O1" s="165">
        <v>16</v>
      </c>
      <c r="P1" s="165">
        <v>20</v>
      </c>
      <c r="Q1" s="165">
        <v>24</v>
      </c>
      <c r="R1" s="165">
        <v>30</v>
      </c>
      <c r="S1" s="165">
        <v>40</v>
      </c>
      <c r="T1" s="165">
        <v>50</v>
      </c>
      <c r="U1" s="165">
        <v>75</v>
      </c>
      <c r="V1" s="165">
        <v>100</v>
      </c>
      <c r="W1" s="165">
        <v>200</v>
      </c>
      <c r="X1" s="165">
        <v>500</v>
      </c>
    </row>
    <row r="2" spans="1:24">
      <c r="A2" s="21">
        <v>1</v>
      </c>
      <c r="B2" s="163">
        <f>FINV(0.05,B$1,$A2)</f>
        <v>161.44763879758855</v>
      </c>
      <c r="C2" s="163">
        <f t="shared" ref="C2:R2" si="1">FINV(0.05,C$1,$A2)</f>
        <v>199.49999999999994</v>
      </c>
      <c r="D2" s="163">
        <f t="shared" si="1"/>
        <v>215.70734536960902</v>
      </c>
      <c r="E2" s="163">
        <f t="shared" si="1"/>
        <v>224.58324062625078</v>
      </c>
      <c r="F2" s="163">
        <f t="shared" si="1"/>
        <v>230.16187811010678</v>
      </c>
      <c r="G2" s="163">
        <f t="shared" si="1"/>
        <v>233.98600035626617</v>
      </c>
      <c r="H2" s="163">
        <f t="shared" si="1"/>
        <v>236.76840027699524</v>
      </c>
      <c r="I2" s="163">
        <f t="shared" si="1"/>
        <v>238.88269480252418</v>
      </c>
      <c r="J2" s="163">
        <f t="shared" si="1"/>
        <v>240.5432547132632</v>
      </c>
      <c r="K2" s="163">
        <f t="shared" si="1"/>
        <v>241.88174725083331</v>
      </c>
      <c r="L2" s="163">
        <f t="shared" si="1"/>
        <v>242.98345819670288</v>
      </c>
      <c r="M2" s="163">
        <f t="shared" si="1"/>
        <v>243.90603848907426</v>
      </c>
      <c r="N2" s="163">
        <f t="shared" si="1"/>
        <v>245.36397721822939</v>
      </c>
      <c r="O2" s="163">
        <f t="shared" si="1"/>
        <v>246.4639222752572</v>
      </c>
      <c r="P2" s="163">
        <f t="shared" si="1"/>
        <v>248.01308208473961</v>
      </c>
      <c r="Q2" s="163">
        <f t="shared" si="1"/>
        <v>249.05177483132499</v>
      </c>
      <c r="R2" s="163">
        <f t="shared" si="1"/>
        <v>250.09514818700873</v>
      </c>
      <c r="S2" s="163">
        <f t="shared" ref="S2:X2" si="2">FINV(0.05,S$1,$A2)</f>
        <v>251.14315313278317</v>
      </c>
      <c r="T2" s="163">
        <f t="shared" si="2"/>
        <v>251.77415828639911</v>
      </c>
      <c r="U2" s="163">
        <f t="shared" si="2"/>
        <v>252.6180445533623</v>
      </c>
      <c r="V2" s="163">
        <f t="shared" si="2"/>
        <v>253.04107127170195</v>
      </c>
      <c r="W2" s="163">
        <f t="shared" si="2"/>
        <v>253.67695620484861</v>
      </c>
      <c r="X2" s="163">
        <f t="shared" si="2"/>
        <v>254.0592575583737</v>
      </c>
    </row>
    <row r="3" spans="1:24">
      <c r="B3" s="164">
        <f t="shared" ref="B3:X3" si="3">FINV(0.01,B$1,$A2)</f>
        <v>4052.1806954768263</v>
      </c>
      <c r="C3" s="164">
        <f t="shared" si="3"/>
        <v>4999.4999999999955</v>
      </c>
      <c r="D3" s="164">
        <f t="shared" si="3"/>
        <v>5403.3520137385403</v>
      </c>
      <c r="E3" s="164">
        <f t="shared" si="3"/>
        <v>5624.5833296294431</v>
      </c>
      <c r="F3" s="164">
        <f t="shared" si="3"/>
        <v>5763.6495541557169</v>
      </c>
      <c r="G3" s="164">
        <f t="shared" si="3"/>
        <v>5858.9861066861959</v>
      </c>
      <c r="H3" s="164">
        <f t="shared" si="3"/>
        <v>5928.3557315865291</v>
      </c>
      <c r="I3" s="164">
        <f t="shared" si="3"/>
        <v>5981.0703077977314</v>
      </c>
      <c r="J3" s="164">
        <f t="shared" si="3"/>
        <v>6022.4732449682679</v>
      </c>
      <c r="K3" s="164">
        <f t="shared" si="3"/>
        <v>6055.8467073958309</v>
      </c>
      <c r="L3" s="164">
        <f t="shared" si="3"/>
        <v>6083.3167831110613</v>
      </c>
      <c r="M3" s="164">
        <f t="shared" si="3"/>
        <v>6106.320707691294</v>
      </c>
      <c r="N3" s="164">
        <f t="shared" si="3"/>
        <v>6142.6739724596619</v>
      </c>
      <c r="O3" s="164">
        <f t="shared" si="3"/>
        <v>6170.1011946839017</v>
      </c>
      <c r="P3" s="164">
        <f t="shared" si="3"/>
        <v>6208.7302217623228</v>
      </c>
      <c r="Q3" s="164">
        <f t="shared" si="3"/>
        <v>6234.6308935331017</v>
      </c>
      <c r="R3" s="164">
        <f t="shared" si="3"/>
        <v>6260.6485793837282</v>
      </c>
      <c r="S3" s="164">
        <f t="shared" si="3"/>
        <v>6286.7820538528595</v>
      </c>
      <c r="T3" s="164">
        <f t="shared" si="3"/>
        <v>6302.5171926496405</v>
      </c>
      <c r="U3" s="164">
        <f t="shared" si="3"/>
        <v>6323.5610286434676</v>
      </c>
      <c r="V3" s="164">
        <f t="shared" si="3"/>
        <v>6334.110035997207</v>
      </c>
      <c r="W3" s="164">
        <f t="shared" si="3"/>
        <v>6349.9671680903757</v>
      </c>
      <c r="X3" s="164">
        <f t="shared" si="3"/>
        <v>6359.5007069991434</v>
      </c>
    </row>
    <row r="4" spans="1:24">
      <c r="A4" s="21">
        <f>A2+1</f>
        <v>2</v>
      </c>
      <c r="B4" s="163">
        <f>FINV(0.05,B$1,$A4)</f>
        <v>18.512820512820511</v>
      </c>
      <c r="C4" s="163">
        <f t="shared" ref="C4:Q4" si="4">FINV(0.05,C$1,$A4)</f>
        <v>18.999999999999996</v>
      </c>
      <c r="D4" s="163">
        <f t="shared" si="4"/>
        <v>19.164292127511288</v>
      </c>
      <c r="E4" s="163">
        <f t="shared" si="4"/>
        <v>19.246794344808965</v>
      </c>
      <c r="F4" s="163">
        <f t="shared" si="4"/>
        <v>19.296409652017257</v>
      </c>
      <c r="G4" s="163">
        <f t="shared" si="4"/>
        <v>19.329534015154028</v>
      </c>
      <c r="H4" s="163">
        <f t="shared" si="4"/>
        <v>19.353217536092941</v>
      </c>
      <c r="I4" s="163">
        <f t="shared" si="4"/>
        <v>19.370992898066469</v>
      </c>
      <c r="J4" s="163">
        <f t="shared" si="4"/>
        <v>19.384825718171481</v>
      </c>
      <c r="K4" s="163">
        <f t="shared" si="4"/>
        <v>19.395896723571752</v>
      </c>
      <c r="L4" s="163">
        <f t="shared" si="4"/>
        <v>19.404957958951055</v>
      </c>
      <c r="M4" s="163">
        <f t="shared" si="4"/>
        <v>19.412511147223483</v>
      </c>
      <c r="N4" s="163">
        <f t="shared" si="4"/>
        <v>19.424384408210905</v>
      </c>
      <c r="O4" s="163">
        <f t="shared" si="4"/>
        <v>19.433292534321666</v>
      </c>
      <c r="P4" s="163">
        <f t="shared" si="4"/>
        <v>19.445768490616928</v>
      </c>
      <c r="Q4" s="163">
        <f t="shared" si="4"/>
        <v>19.454088763167416</v>
      </c>
      <c r="R4" s="163">
        <f t="shared" ref="R4:X4" si="5">FINV(0.05,R$1,$A4)</f>
        <v>19.462411410403089</v>
      </c>
      <c r="S4" s="163">
        <f t="shared" si="5"/>
        <v>19.470736432325509</v>
      </c>
      <c r="T4" s="163">
        <f t="shared" si="5"/>
        <v>19.475732585329137</v>
      </c>
      <c r="U4" s="163">
        <f t="shared" si="5"/>
        <v>19.482395452492902</v>
      </c>
      <c r="V4" s="163">
        <f t="shared" si="5"/>
        <v>19.485727456000127</v>
      </c>
      <c r="W4" s="163">
        <f t="shared" si="5"/>
        <v>19.490726173667802</v>
      </c>
      <c r="X4" s="163">
        <f t="shared" si="5"/>
        <v>19.49372581461477</v>
      </c>
    </row>
    <row r="5" spans="1:24">
      <c r="B5" s="164">
        <f t="shared" ref="B5:X5" si="6">FINV(0.01,B$1,$A4)</f>
        <v>98.50251256281409</v>
      </c>
      <c r="C5" s="164">
        <f t="shared" si="6"/>
        <v>98.999999999999957</v>
      </c>
      <c r="D5" s="164">
        <f t="shared" si="6"/>
        <v>99.166201374471555</v>
      </c>
      <c r="E5" s="164">
        <f t="shared" si="6"/>
        <v>99.24937185533102</v>
      </c>
      <c r="F5" s="164">
        <f t="shared" si="6"/>
        <v>99.299296477864175</v>
      </c>
      <c r="G5" s="164">
        <f t="shared" si="6"/>
        <v>99.332588865403423</v>
      </c>
      <c r="H5" s="164">
        <f t="shared" si="6"/>
        <v>99.356373700187277</v>
      </c>
      <c r="I5" s="164">
        <f t="shared" si="6"/>
        <v>99.374214818915945</v>
      </c>
      <c r="J5" s="164">
        <f t="shared" si="6"/>
        <v>99.388092721714372</v>
      </c>
      <c r="K5" s="164">
        <f t="shared" si="6"/>
        <v>99.399195974539353</v>
      </c>
      <c r="L5" s="164">
        <f t="shared" si="6"/>
        <v>99.408281069387172</v>
      </c>
      <c r="M5" s="164">
        <f t="shared" si="6"/>
        <v>99.415852404754105</v>
      </c>
      <c r="N5" s="164">
        <f t="shared" si="6"/>
        <v>99.427750994400895</v>
      </c>
      <c r="O5" s="164">
        <f t="shared" si="6"/>
        <v>99.436675559796655</v>
      </c>
      <c r="P5" s="164">
        <f t="shared" si="6"/>
        <v>99.449170848701897</v>
      </c>
      <c r="Q5" s="164">
        <f t="shared" si="6"/>
        <v>99.457501622921995</v>
      </c>
      <c r="R5" s="164">
        <f t="shared" si="6"/>
        <v>99.465832862435406</v>
      </c>
      <c r="S5" s="164">
        <f t="shared" si="6"/>
        <v>99.474164567242084</v>
      </c>
      <c r="T5" s="164">
        <f t="shared" si="6"/>
        <v>99.47916381346694</v>
      </c>
      <c r="U5" s="164">
        <f t="shared" si="6"/>
        <v>99.485829735664353</v>
      </c>
      <c r="V5" s="164">
        <f t="shared" si="6"/>
        <v>99.489162808433377</v>
      </c>
      <c r="W5" s="164">
        <f t="shared" si="6"/>
        <v>99.494162557174988</v>
      </c>
      <c r="X5" s="164">
        <f t="shared" si="6"/>
        <v>99.497162486822674</v>
      </c>
    </row>
    <row r="6" spans="1:24">
      <c r="A6" s="21">
        <f>A4+1</f>
        <v>3</v>
      </c>
      <c r="B6" s="163">
        <f>FINV(0.05,B$1,$A6)</f>
        <v>10.127964486013932</v>
      </c>
      <c r="C6" s="163">
        <f t="shared" ref="C6:Q6" si="7">FINV(0.05,C$1,$A6)</f>
        <v>9.5520944959211587</v>
      </c>
      <c r="D6" s="163">
        <f t="shared" si="7"/>
        <v>9.2766281531448112</v>
      </c>
      <c r="E6" s="163">
        <f t="shared" si="7"/>
        <v>9.1171822532464244</v>
      </c>
      <c r="F6" s="163">
        <f t="shared" si="7"/>
        <v>9.0134551675225882</v>
      </c>
      <c r="G6" s="163">
        <f t="shared" si="7"/>
        <v>8.9406451207703839</v>
      </c>
      <c r="H6" s="163">
        <f t="shared" si="7"/>
        <v>8.886742955634281</v>
      </c>
      <c r="I6" s="163">
        <f t="shared" si="7"/>
        <v>8.8452384599594023</v>
      </c>
      <c r="J6" s="163">
        <f t="shared" si="7"/>
        <v>8.8122995552064509</v>
      </c>
      <c r="K6" s="163">
        <f t="shared" si="7"/>
        <v>8.7855247105240064</v>
      </c>
      <c r="L6" s="163">
        <f t="shared" si="7"/>
        <v>8.7633328296308193</v>
      </c>
      <c r="M6" s="163">
        <f t="shared" si="7"/>
        <v>8.7446406614652936</v>
      </c>
      <c r="N6" s="163">
        <f t="shared" si="7"/>
        <v>8.7148963793097476</v>
      </c>
      <c r="O6" s="163">
        <f t="shared" si="7"/>
        <v>8.6922862676876456</v>
      </c>
      <c r="P6" s="163">
        <f t="shared" si="7"/>
        <v>8.6601898019307022</v>
      </c>
      <c r="Q6" s="163">
        <f t="shared" si="7"/>
        <v>8.6385010402630815</v>
      </c>
      <c r="R6" s="163">
        <f t="shared" ref="R6:X6" si="8">FINV(0.05,R$1,$A6)</f>
        <v>8.6165758701973285</v>
      </c>
      <c r="S6" s="163">
        <f t="shared" si="8"/>
        <v>8.5944112499981848</v>
      </c>
      <c r="T6" s="163">
        <f t="shared" si="8"/>
        <v>8.5809962669595592</v>
      </c>
      <c r="U6" s="163">
        <f t="shared" si="8"/>
        <v>8.5629726612460093</v>
      </c>
      <c r="V6" s="163">
        <f t="shared" si="8"/>
        <v>8.5539017138386608</v>
      </c>
      <c r="W6" s="163">
        <f t="shared" si="8"/>
        <v>8.5402208011683634</v>
      </c>
      <c r="X6" s="163">
        <f t="shared" si="8"/>
        <v>8.5319691013782588</v>
      </c>
    </row>
    <row r="7" spans="1:24">
      <c r="B7" s="164">
        <f t="shared" ref="B7:X7" si="9">FINV(0.01,B$1,$A6)</f>
        <v>34.116221564529795</v>
      </c>
      <c r="C7" s="164">
        <f t="shared" si="9"/>
        <v>30.816520350478257</v>
      </c>
      <c r="D7" s="164">
        <f t="shared" si="9"/>
        <v>29.456695126754646</v>
      </c>
      <c r="E7" s="164">
        <f t="shared" si="9"/>
        <v>28.7098983872982</v>
      </c>
      <c r="F7" s="164">
        <f t="shared" si="9"/>
        <v>28.237080837755048</v>
      </c>
      <c r="G7" s="164">
        <f t="shared" si="9"/>
        <v>27.910657357696032</v>
      </c>
      <c r="H7" s="164">
        <f t="shared" si="9"/>
        <v>27.671696070326174</v>
      </c>
      <c r="I7" s="164">
        <f t="shared" si="9"/>
        <v>27.489177030536222</v>
      </c>
      <c r="J7" s="164">
        <f t="shared" si="9"/>
        <v>27.345206333571468</v>
      </c>
      <c r="K7" s="164">
        <f t="shared" si="9"/>
        <v>27.228734121474286</v>
      </c>
      <c r="L7" s="164">
        <f t="shared" si="9"/>
        <v>27.132566791409101</v>
      </c>
      <c r="M7" s="164">
        <f t="shared" si="9"/>
        <v>27.051819256142476</v>
      </c>
      <c r="N7" s="164">
        <f t="shared" si="9"/>
        <v>26.92379675225115</v>
      </c>
      <c r="O7" s="164">
        <f t="shared" si="9"/>
        <v>26.826857279595959</v>
      </c>
      <c r="P7" s="164">
        <f t="shared" si="9"/>
        <v>26.689790510115021</v>
      </c>
      <c r="Q7" s="164">
        <f t="shared" si="9"/>
        <v>26.59752322001809</v>
      </c>
      <c r="R7" s="164">
        <f t="shared" si="9"/>
        <v>26.504533696825892</v>
      </c>
      <c r="S7" s="164">
        <f t="shared" si="9"/>
        <v>26.410812689309392</v>
      </c>
      <c r="T7" s="164">
        <f t="shared" si="9"/>
        <v>26.354225091900346</v>
      </c>
      <c r="U7" s="164">
        <f t="shared" si="9"/>
        <v>26.278356593047921</v>
      </c>
      <c r="V7" s="164">
        <f t="shared" si="9"/>
        <v>26.240241681020365</v>
      </c>
      <c r="W7" s="164">
        <f t="shared" si="9"/>
        <v>26.182841774080746</v>
      </c>
      <c r="X7" s="164">
        <f t="shared" si="9"/>
        <v>26.148270019708281</v>
      </c>
    </row>
    <row r="8" spans="1:24">
      <c r="A8" s="21">
        <f>A6+1</f>
        <v>4</v>
      </c>
      <c r="B8" s="163">
        <f t="shared" ref="B8:Q8" si="10">FINV(0.05,B$1,$A8)</f>
        <v>7.708647422176786</v>
      </c>
      <c r="C8" s="163">
        <f t="shared" si="10"/>
        <v>6.9442719099991574</v>
      </c>
      <c r="D8" s="163">
        <f t="shared" si="10"/>
        <v>6.5913821164255788</v>
      </c>
      <c r="E8" s="163">
        <f t="shared" si="10"/>
        <v>6.38823290869587</v>
      </c>
      <c r="F8" s="163">
        <f t="shared" si="10"/>
        <v>6.2560565021608845</v>
      </c>
      <c r="G8" s="163">
        <f t="shared" si="10"/>
        <v>6.1631322826886326</v>
      </c>
      <c r="H8" s="163">
        <f t="shared" si="10"/>
        <v>6.0942109256988832</v>
      </c>
      <c r="I8" s="163">
        <f t="shared" si="10"/>
        <v>6.041044476119156</v>
      </c>
      <c r="J8" s="163">
        <f t="shared" si="10"/>
        <v>5.9987790312102476</v>
      </c>
      <c r="K8" s="163">
        <f t="shared" si="10"/>
        <v>5.9643705522380337</v>
      </c>
      <c r="L8" s="163">
        <f t="shared" si="10"/>
        <v>5.9358126986032422</v>
      </c>
      <c r="M8" s="163">
        <f t="shared" si="10"/>
        <v>5.9117291091107189</v>
      </c>
      <c r="N8" s="163">
        <f t="shared" si="10"/>
        <v>5.8733462641548044</v>
      </c>
      <c r="O8" s="163">
        <f t="shared" si="10"/>
        <v>5.8441174266312483</v>
      </c>
      <c r="P8" s="163">
        <f t="shared" si="10"/>
        <v>5.8025418932528234</v>
      </c>
      <c r="Q8" s="163">
        <f t="shared" si="10"/>
        <v>5.7743886567079192</v>
      </c>
      <c r="R8" s="163">
        <f t="shared" ref="R8:X8" si="11">FINV(0.05,R$1,$A8)</f>
        <v>5.7458769825435541</v>
      </c>
      <c r="S8" s="163">
        <f t="shared" si="11"/>
        <v>5.716998405494782</v>
      </c>
      <c r="T8" s="163">
        <f t="shared" si="11"/>
        <v>5.6994915009105283</v>
      </c>
      <c r="U8" s="163">
        <f t="shared" si="11"/>
        <v>5.6759351864232208</v>
      </c>
      <c r="V8" s="163">
        <f t="shared" si="11"/>
        <v>5.6640640709754484</v>
      </c>
      <c r="W8" s="163">
        <f t="shared" si="11"/>
        <v>5.6461394842559338</v>
      </c>
      <c r="X8" s="163">
        <f t="shared" si="11"/>
        <v>5.6353160509982176</v>
      </c>
    </row>
    <row r="9" spans="1:24">
      <c r="B9" s="164">
        <f t="shared" ref="B9:X9" si="12">FINV(0.01,B$1,$A8)</f>
        <v>21.197689584391309</v>
      </c>
      <c r="C9" s="164">
        <f t="shared" si="12"/>
        <v>17.999999999999993</v>
      </c>
      <c r="D9" s="164">
        <f t="shared" si="12"/>
        <v>16.694369237175085</v>
      </c>
      <c r="E9" s="164">
        <f t="shared" si="12"/>
        <v>15.977024852557676</v>
      </c>
      <c r="F9" s="164">
        <f t="shared" si="12"/>
        <v>15.521857544425243</v>
      </c>
      <c r="G9" s="164">
        <f t="shared" si="12"/>
        <v>15.206864861157531</v>
      </c>
      <c r="H9" s="164">
        <f t="shared" si="12"/>
        <v>14.975757704446696</v>
      </c>
      <c r="I9" s="164">
        <f t="shared" si="12"/>
        <v>14.798888790632594</v>
      </c>
      <c r="J9" s="164">
        <f t="shared" si="12"/>
        <v>14.659133574738862</v>
      </c>
      <c r="K9" s="164">
        <f t="shared" si="12"/>
        <v>14.545900803323377</v>
      </c>
      <c r="L9" s="164">
        <f t="shared" si="12"/>
        <v>14.452284350344872</v>
      </c>
      <c r="M9" s="164">
        <f t="shared" si="12"/>
        <v>14.373587012200312</v>
      </c>
      <c r="N9" s="164">
        <f t="shared" si="12"/>
        <v>14.248633097931616</v>
      </c>
      <c r="O9" s="164">
        <f t="shared" si="12"/>
        <v>14.153859886678788</v>
      </c>
      <c r="P9" s="164">
        <f t="shared" si="12"/>
        <v>14.019608680826577</v>
      </c>
      <c r="Q9" s="164">
        <f t="shared" si="12"/>
        <v>13.929063535914112</v>
      </c>
      <c r="R9" s="164">
        <f t="shared" si="12"/>
        <v>13.837660341366915</v>
      </c>
      <c r="S9" s="164">
        <f t="shared" si="12"/>
        <v>13.745378894674044</v>
      </c>
      <c r="T9" s="164">
        <f t="shared" si="12"/>
        <v>13.689579762211952</v>
      </c>
      <c r="U9" s="164">
        <f t="shared" si="12"/>
        <v>13.614669251532957</v>
      </c>
      <c r="V9" s="164">
        <f t="shared" si="12"/>
        <v>13.576991506661836</v>
      </c>
      <c r="W9" s="164">
        <f t="shared" si="12"/>
        <v>13.520192674942724</v>
      </c>
      <c r="X9" s="164">
        <f t="shared" si="12"/>
        <v>13.485948995351512</v>
      </c>
    </row>
    <row r="10" spans="1:24">
      <c r="A10" s="21">
        <f>A8+1</f>
        <v>5</v>
      </c>
      <c r="B10" s="163">
        <f t="shared" ref="B10:Q10" si="13">FINV(0.05,B$1,$A10)</f>
        <v>6.607890973703368</v>
      </c>
      <c r="C10" s="163">
        <f t="shared" si="13"/>
        <v>5.786135043349967</v>
      </c>
      <c r="D10" s="163">
        <f t="shared" si="13"/>
        <v>5.4094513180564894</v>
      </c>
      <c r="E10" s="163">
        <f t="shared" si="13"/>
        <v>5.1921677728039226</v>
      </c>
      <c r="F10" s="163">
        <f t="shared" si="13"/>
        <v>5.0503290576326485</v>
      </c>
      <c r="G10" s="163">
        <f t="shared" si="13"/>
        <v>4.9502880686943191</v>
      </c>
      <c r="H10" s="163">
        <f t="shared" si="13"/>
        <v>4.8758716958339994</v>
      </c>
      <c r="I10" s="163">
        <f t="shared" si="13"/>
        <v>4.8183195356568689</v>
      </c>
      <c r="J10" s="163">
        <f t="shared" si="13"/>
        <v>4.7724656131008532</v>
      </c>
      <c r="K10" s="163">
        <f t="shared" si="13"/>
        <v>4.7350630696934211</v>
      </c>
      <c r="L10" s="163">
        <f t="shared" si="13"/>
        <v>4.7039672333055398</v>
      </c>
      <c r="M10" s="163">
        <f t="shared" si="13"/>
        <v>4.6777037917775175</v>
      </c>
      <c r="N10" s="163">
        <f t="shared" si="13"/>
        <v>4.6357677213323214</v>
      </c>
      <c r="O10" s="163">
        <f t="shared" si="13"/>
        <v>4.6037640291910069</v>
      </c>
      <c r="P10" s="163">
        <f t="shared" si="13"/>
        <v>4.5581314973965119</v>
      </c>
      <c r="Q10" s="163">
        <f t="shared" si="13"/>
        <v>4.5271531077303386</v>
      </c>
      <c r="R10" s="163">
        <f t="shared" ref="R10:X10" si="14">FINV(0.05,R$1,$A10)</f>
        <v>4.4957122617161325</v>
      </c>
      <c r="S10" s="163">
        <f t="shared" si="14"/>
        <v>4.4637933243772068</v>
      </c>
      <c r="T10" s="163">
        <f t="shared" si="14"/>
        <v>4.4444056183585205</v>
      </c>
      <c r="U10" s="163">
        <f t="shared" si="14"/>
        <v>4.418271832285642</v>
      </c>
      <c r="V10" s="163">
        <f t="shared" si="14"/>
        <v>4.4050808244319395</v>
      </c>
      <c r="W10" s="163">
        <f t="shared" si="14"/>
        <v>4.3851357814497245</v>
      </c>
      <c r="X10" s="163">
        <f t="shared" si="14"/>
        <v>4.3730759158372612</v>
      </c>
    </row>
    <row r="11" spans="1:24">
      <c r="B11" s="164">
        <f t="shared" ref="B11:X11" si="15">FINV(0.01,B$1,$A10)</f>
        <v>16.258177039833654</v>
      </c>
      <c r="C11" s="164">
        <f t="shared" si="15"/>
        <v>13.273933612004834</v>
      </c>
      <c r="D11" s="164">
        <f t="shared" si="15"/>
        <v>12.059953691651989</v>
      </c>
      <c r="E11" s="164">
        <f t="shared" si="15"/>
        <v>11.391928071349769</v>
      </c>
      <c r="F11" s="164">
        <f t="shared" si="15"/>
        <v>10.967020650907992</v>
      </c>
      <c r="G11" s="164">
        <f t="shared" si="15"/>
        <v>10.672254792434337</v>
      </c>
      <c r="H11" s="164">
        <f t="shared" si="15"/>
        <v>10.455510891760897</v>
      </c>
      <c r="I11" s="164">
        <f t="shared" si="15"/>
        <v>10.28931104613593</v>
      </c>
      <c r="J11" s="164">
        <f t="shared" si="15"/>
        <v>10.157761547933342</v>
      </c>
      <c r="K11" s="164">
        <f t="shared" si="15"/>
        <v>10.051017219571275</v>
      </c>
      <c r="L11" s="164">
        <f t="shared" si="15"/>
        <v>9.9626484322555289</v>
      </c>
      <c r="M11" s="164">
        <f t="shared" si="15"/>
        <v>9.8882754868175873</v>
      </c>
      <c r="N11" s="164">
        <f t="shared" si="15"/>
        <v>9.770013673073711</v>
      </c>
      <c r="O11" s="164">
        <f t="shared" si="15"/>
        <v>9.6801643084187319</v>
      </c>
      <c r="P11" s="164">
        <f t="shared" si="15"/>
        <v>9.5526461617887861</v>
      </c>
      <c r="Q11" s="164">
        <f t="shared" si="15"/>
        <v>9.4664708006153067</v>
      </c>
      <c r="R11" s="164">
        <f t="shared" si="15"/>
        <v>9.3793292060000137</v>
      </c>
      <c r="S11" s="164">
        <f t="shared" si="15"/>
        <v>9.2911887830834026</v>
      </c>
      <c r="T11" s="164">
        <f t="shared" si="15"/>
        <v>9.2378107856320977</v>
      </c>
      <c r="U11" s="164">
        <f t="shared" si="15"/>
        <v>9.1660478628650317</v>
      </c>
      <c r="V11" s="164">
        <f t="shared" si="15"/>
        <v>9.1299071292999514</v>
      </c>
      <c r="W11" s="164">
        <f t="shared" si="15"/>
        <v>9.0753648670489877</v>
      </c>
      <c r="X11" s="164">
        <f t="shared" si="15"/>
        <v>9.0424455744742041</v>
      </c>
    </row>
    <row r="12" spans="1:24">
      <c r="A12" s="21">
        <f>A10+1</f>
        <v>6</v>
      </c>
      <c r="B12" s="163">
        <f t="shared" ref="B12:Q12" si="16">FINV(0.05,B$1,$A12)</f>
        <v>5.9873776072737011</v>
      </c>
      <c r="C12" s="163">
        <f t="shared" si="16"/>
        <v>5.1432528497847176</v>
      </c>
      <c r="D12" s="163">
        <f t="shared" si="16"/>
        <v>4.7570626630894131</v>
      </c>
      <c r="E12" s="163">
        <f t="shared" si="16"/>
        <v>4.5336769502752441</v>
      </c>
      <c r="F12" s="163">
        <f t="shared" si="16"/>
        <v>4.3873741874061292</v>
      </c>
      <c r="G12" s="163">
        <f t="shared" si="16"/>
        <v>4.2838657138226397</v>
      </c>
      <c r="H12" s="163">
        <f t="shared" si="16"/>
        <v>4.2066584878692064</v>
      </c>
      <c r="I12" s="163">
        <f t="shared" si="16"/>
        <v>4.1468041622765357</v>
      </c>
      <c r="J12" s="163">
        <f t="shared" si="16"/>
        <v>4.099015541716521</v>
      </c>
      <c r="K12" s="163">
        <f t="shared" si="16"/>
        <v>4.059962794330696</v>
      </c>
      <c r="L12" s="163">
        <f t="shared" si="16"/>
        <v>4.0274420420133641</v>
      </c>
      <c r="M12" s="163">
        <f t="shared" si="16"/>
        <v>3.9999353833188818</v>
      </c>
      <c r="N12" s="163">
        <f t="shared" si="16"/>
        <v>3.9559339429277118</v>
      </c>
      <c r="O12" s="163">
        <f t="shared" si="16"/>
        <v>3.9222833625314171</v>
      </c>
      <c r="P12" s="163">
        <f t="shared" si="16"/>
        <v>3.8741885810265111</v>
      </c>
      <c r="Q12" s="163">
        <f t="shared" si="16"/>
        <v>3.8414569017957709</v>
      </c>
      <c r="R12" s="163">
        <f t="shared" ref="R12:X12" si="17">FINV(0.05,R$1,$A12)</f>
        <v>3.8081642652703587</v>
      </c>
      <c r="S12" s="163">
        <f t="shared" si="17"/>
        <v>3.7742862848160135</v>
      </c>
      <c r="T12" s="163">
        <f t="shared" si="17"/>
        <v>3.7536676590494658</v>
      </c>
      <c r="U12" s="163">
        <f t="shared" si="17"/>
        <v>3.7258231566257747</v>
      </c>
      <c r="V12" s="163">
        <f t="shared" si="17"/>
        <v>3.7117453581793645</v>
      </c>
      <c r="W12" s="163">
        <f t="shared" si="17"/>
        <v>3.6904286276279517</v>
      </c>
      <c r="X12" s="163">
        <f t="shared" si="17"/>
        <v>3.6775208197328597</v>
      </c>
    </row>
    <row r="13" spans="1:24">
      <c r="B13" s="164">
        <f t="shared" ref="B13:X13" si="18">FINV(0.01,B$1,$A12)</f>
        <v>13.745022533304169</v>
      </c>
      <c r="C13" s="164">
        <f t="shared" si="18"/>
        <v>10.924766500838338</v>
      </c>
      <c r="D13" s="164">
        <f t="shared" si="18"/>
        <v>9.779538240923273</v>
      </c>
      <c r="E13" s="164">
        <f t="shared" si="18"/>
        <v>9.1483010302278522</v>
      </c>
      <c r="F13" s="164">
        <f t="shared" si="18"/>
        <v>8.7458952560199172</v>
      </c>
      <c r="G13" s="164">
        <f t="shared" si="18"/>
        <v>8.4661253404768946</v>
      </c>
      <c r="H13" s="164">
        <f t="shared" si="18"/>
        <v>8.2599952709689841</v>
      </c>
      <c r="I13" s="164">
        <f t="shared" si="18"/>
        <v>8.1016513667387038</v>
      </c>
      <c r="J13" s="164">
        <f t="shared" si="18"/>
        <v>7.9761213666233548</v>
      </c>
      <c r="K13" s="164">
        <f t="shared" si="18"/>
        <v>7.874118533565623</v>
      </c>
      <c r="L13" s="164">
        <f t="shared" si="18"/>
        <v>7.7895697400393544</v>
      </c>
      <c r="M13" s="164">
        <f t="shared" si="18"/>
        <v>7.7183326552776128</v>
      </c>
      <c r="N13" s="164">
        <f t="shared" si="18"/>
        <v>7.6048972829806987</v>
      </c>
      <c r="O13" s="164">
        <f t="shared" si="18"/>
        <v>7.5185737529013954</v>
      </c>
      <c r="P13" s="164">
        <f t="shared" si="18"/>
        <v>7.3958318913238088</v>
      </c>
      <c r="Q13" s="164">
        <f t="shared" si="18"/>
        <v>7.3127208115933886</v>
      </c>
      <c r="R13" s="164">
        <f t="shared" si="18"/>
        <v>7.228533061839447</v>
      </c>
      <c r="S13" s="164">
        <f t="shared" si="18"/>
        <v>7.1432219022968706</v>
      </c>
      <c r="T13" s="164">
        <f t="shared" si="18"/>
        <v>7.0914751268721163</v>
      </c>
      <c r="U13" s="164">
        <f t="shared" si="18"/>
        <v>7.0218019847807085</v>
      </c>
      <c r="V13" s="164">
        <f t="shared" si="18"/>
        <v>6.986666909843489</v>
      </c>
      <c r="W13" s="164">
        <f t="shared" si="18"/>
        <v>6.9335804280079119</v>
      </c>
      <c r="X13" s="164">
        <f t="shared" si="18"/>
        <v>6.9015025367945873</v>
      </c>
    </row>
    <row r="14" spans="1:24">
      <c r="A14" s="21">
        <f>A12+1</f>
        <v>7</v>
      </c>
      <c r="B14" s="163">
        <f t="shared" ref="B14:Q14" si="19">FINV(0.05,B$1,$A14)</f>
        <v>5.591447851220738</v>
      </c>
      <c r="C14" s="163">
        <f t="shared" si="19"/>
        <v>4.7374141277758826</v>
      </c>
      <c r="D14" s="163">
        <f t="shared" si="19"/>
        <v>4.3468313999078179</v>
      </c>
      <c r="E14" s="163">
        <f t="shared" si="19"/>
        <v>4.1203117268976337</v>
      </c>
      <c r="F14" s="163">
        <f t="shared" si="19"/>
        <v>3.971523150611342</v>
      </c>
      <c r="G14" s="163">
        <f t="shared" si="19"/>
        <v>3.8659688531238445</v>
      </c>
      <c r="H14" s="163">
        <f t="shared" si="19"/>
        <v>3.7870435399280704</v>
      </c>
      <c r="I14" s="163">
        <f t="shared" si="19"/>
        <v>3.7257253171227038</v>
      </c>
      <c r="J14" s="163">
        <f t="shared" si="19"/>
        <v>3.67667469893951</v>
      </c>
      <c r="K14" s="163">
        <f t="shared" si="19"/>
        <v>3.6365231206283464</v>
      </c>
      <c r="L14" s="163">
        <f t="shared" si="19"/>
        <v>3.6030372692005392</v>
      </c>
      <c r="M14" s="163">
        <f t="shared" si="19"/>
        <v>3.5746764466294172</v>
      </c>
      <c r="N14" s="163">
        <f t="shared" si="19"/>
        <v>3.5292314003689138</v>
      </c>
      <c r="O14" s="163">
        <f t="shared" si="19"/>
        <v>3.4944080872919598</v>
      </c>
      <c r="P14" s="163">
        <f t="shared" si="19"/>
        <v>3.4445248320753219</v>
      </c>
      <c r="Q14" s="163">
        <f t="shared" si="19"/>
        <v>3.4104943760647277</v>
      </c>
      <c r="R14" s="163">
        <f t="shared" ref="R14:X14" si="20">FINV(0.05,R$1,$A14)</f>
        <v>3.3758075019004425</v>
      </c>
      <c r="S14" s="163">
        <f t="shared" si="20"/>
        <v>3.3404296518330168</v>
      </c>
      <c r="T14" s="163">
        <f t="shared" si="20"/>
        <v>3.3188556415802872</v>
      </c>
      <c r="U14" s="163">
        <f t="shared" si="20"/>
        <v>3.2896668399442834</v>
      </c>
      <c r="V14" s="163">
        <f t="shared" si="20"/>
        <v>3.2748846634935864</v>
      </c>
      <c r="W14" s="163">
        <f t="shared" si="20"/>
        <v>3.2524683122610765</v>
      </c>
      <c r="X14" s="163">
        <f t="shared" si="20"/>
        <v>3.2388746308969489</v>
      </c>
    </row>
    <row r="15" spans="1:24">
      <c r="B15" s="164">
        <f t="shared" ref="B15:X15" si="21">FINV(0.01,B$1,$A14)</f>
        <v>12.246383348435085</v>
      </c>
      <c r="C15" s="164">
        <f t="shared" si="21"/>
        <v>9.5465780211022917</v>
      </c>
      <c r="D15" s="164">
        <f t="shared" si="21"/>
        <v>8.4512850530799906</v>
      </c>
      <c r="E15" s="164">
        <f t="shared" si="21"/>
        <v>7.8466450625466022</v>
      </c>
      <c r="F15" s="164">
        <f t="shared" si="21"/>
        <v>7.4604354929892667</v>
      </c>
      <c r="G15" s="164">
        <f t="shared" si="21"/>
        <v>7.1914047852039982</v>
      </c>
      <c r="H15" s="164">
        <f t="shared" si="21"/>
        <v>6.9928327787113798</v>
      </c>
      <c r="I15" s="164">
        <f t="shared" si="21"/>
        <v>6.8400490718293492</v>
      </c>
      <c r="J15" s="164">
        <f t="shared" si="21"/>
        <v>6.7187524818244668</v>
      </c>
      <c r="K15" s="164">
        <f t="shared" si="21"/>
        <v>6.6200626702914338</v>
      </c>
      <c r="L15" s="164">
        <f t="shared" si="21"/>
        <v>6.5381656315713581</v>
      </c>
      <c r="M15" s="164">
        <f t="shared" si="21"/>
        <v>6.4690912788414883</v>
      </c>
      <c r="N15" s="164">
        <f t="shared" si="21"/>
        <v>6.3589537552089848</v>
      </c>
      <c r="O15" s="164">
        <f t="shared" si="21"/>
        <v>6.2750097598926278</v>
      </c>
      <c r="P15" s="164">
        <f t="shared" si="21"/>
        <v>6.1554383855728352</v>
      </c>
      <c r="Q15" s="164">
        <f t="shared" si="21"/>
        <v>6.074319250127088</v>
      </c>
      <c r="R15" s="164">
        <f t="shared" si="21"/>
        <v>5.9920101744850944</v>
      </c>
      <c r="S15" s="164">
        <f t="shared" si="21"/>
        <v>5.9084485564623943</v>
      </c>
      <c r="T15" s="164">
        <f t="shared" si="21"/>
        <v>5.857682044713008</v>
      </c>
      <c r="U15" s="164">
        <f t="shared" si="21"/>
        <v>5.789225792124685</v>
      </c>
      <c r="V15" s="164">
        <f t="shared" si="21"/>
        <v>5.7546572999021333</v>
      </c>
      <c r="W15" s="164">
        <f t="shared" si="21"/>
        <v>5.7023639411731768</v>
      </c>
      <c r="X15" s="164">
        <f t="shared" si="21"/>
        <v>5.6707271459673247</v>
      </c>
    </row>
    <row r="16" spans="1:24">
      <c r="A16" s="21">
        <f>A14+1</f>
        <v>8</v>
      </c>
      <c r="B16" s="163">
        <f t="shared" ref="B16:Q16" si="22">FINV(0.05,B$1,$A16)</f>
        <v>5.3176550715787174</v>
      </c>
      <c r="C16" s="163">
        <f t="shared" si="22"/>
        <v>4.4589701075245118</v>
      </c>
      <c r="D16" s="163">
        <f t="shared" si="22"/>
        <v>4.0661805513511613</v>
      </c>
      <c r="E16" s="163">
        <f t="shared" si="22"/>
        <v>3.8378533545558975</v>
      </c>
      <c r="F16" s="163">
        <f t="shared" si="22"/>
        <v>3.6874986663400291</v>
      </c>
      <c r="G16" s="163">
        <f t="shared" si="22"/>
        <v>3.5805803197614603</v>
      </c>
      <c r="H16" s="163">
        <f t="shared" si="22"/>
        <v>3.500463855044941</v>
      </c>
      <c r="I16" s="163">
        <f t="shared" si="22"/>
        <v>3.4381012333731586</v>
      </c>
      <c r="J16" s="163">
        <f t="shared" si="22"/>
        <v>3.3881302347397284</v>
      </c>
      <c r="K16" s="163">
        <f t="shared" si="22"/>
        <v>3.3471631202339767</v>
      </c>
      <c r="L16" s="163">
        <f t="shared" si="22"/>
        <v>3.312950656887375</v>
      </c>
      <c r="M16" s="163">
        <f t="shared" si="22"/>
        <v>3.2839390057264062</v>
      </c>
      <c r="N16" s="163">
        <f t="shared" si="22"/>
        <v>3.2373781462672655</v>
      </c>
      <c r="O16" s="163">
        <f t="shared" si="22"/>
        <v>3.2016342729923961</v>
      </c>
      <c r="P16" s="163">
        <f t="shared" si="22"/>
        <v>3.1503237735028558</v>
      </c>
      <c r="Q16" s="163">
        <f t="shared" si="22"/>
        <v>3.1152397960263221</v>
      </c>
      <c r="R16" s="163">
        <f t="shared" ref="R16:X16" si="23">FINV(0.05,R$1,$A16)</f>
        <v>3.0794064719704997</v>
      </c>
      <c r="S16" s="163">
        <f t="shared" si="23"/>
        <v>3.042777821132514</v>
      </c>
      <c r="T16" s="163">
        <f t="shared" si="23"/>
        <v>3.0203977949691279</v>
      </c>
      <c r="U16" s="163">
        <f t="shared" si="23"/>
        <v>2.9900628096247766</v>
      </c>
      <c r="V16" s="163">
        <f t="shared" si="23"/>
        <v>2.9746744870640964</v>
      </c>
      <c r="W16" s="163">
        <f t="shared" si="23"/>
        <v>2.9513042642128413</v>
      </c>
      <c r="X16" s="163">
        <f t="shared" si="23"/>
        <v>2.9371109487693525</v>
      </c>
    </row>
    <row r="17" spans="1:24">
      <c r="B17" s="164">
        <f t="shared" ref="B17:X17" si="24">FINV(0.01,B$1,$A16)</f>
        <v>11.258624143272641</v>
      </c>
      <c r="C17" s="164">
        <f t="shared" si="24"/>
        <v>8.6491106406735145</v>
      </c>
      <c r="D17" s="164">
        <f t="shared" si="24"/>
        <v>7.5909919475988543</v>
      </c>
      <c r="E17" s="164">
        <f t="shared" si="24"/>
        <v>7.006076622955586</v>
      </c>
      <c r="F17" s="164">
        <f t="shared" si="24"/>
        <v>6.6318251645095909</v>
      </c>
      <c r="G17" s="164">
        <f t="shared" si="24"/>
        <v>6.3706807302391981</v>
      </c>
      <c r="H17" s="164">
        <f t="shared" si="24"/>
        <v>6.177624260952248</v>
      </c>
      <c r="I17" s="164">
        <f t="shared" si="24"/>
        <v>6.0288701066125698</v>
      </c>
      <c r="J17" s="164">
        <f t="shared" si="24"/>
        <v>5.9106188491908576</v>
      </c>
      <c r="K17" s="164">
        <f t="shared" si="24"/>
        <v>5.8142938551226555</v>
      </c>
      <c r="L17" s="164">
        <f t="shared" si="24"/>
        <v>5.7342745599046978</v>
      </c>
      <c r="M17" s="164">
        <f t="shared" si="24"/>
        <v>5.6667192638773702</v>
      </c>
      <c r="N17" s="164">
        <f t="shared" si="24"/>
        <v>5.5588705596326369</v>
      </c>
      <c r="O17" s="164">
        <f t="shared" si="24"/>
        <v>5.4765511086713667</v>
      </c>
      <c r="P17" s="164">
        <f t="shared" si="24"/>
        <v>5.3590949407693298</v>
      </c>
      <c r="Q17" s="164">
        <f t="shared" si="24"/>
        <v>5.2792643872394507</v>
      </c>
      <c r="R17" s="164">
        <f t="shared" si="24"/>
        <v>5.198129548845019</v>
      </c>
      <c r="S17" s="164">
        <f t="shared" si="24"/>
        <v>5.1156103957481758</v>
      </c>
      <c r="T17" s="164">
        <f t="shared" si="24"/>
        <v>5.0653977437815954</v>
      </c>
      <c r="U17" s="164">
        <f t="shared" si="24"/>
        <v>4.9975860490083344</v>
      </c>
      <c r="V17" s="164">
        <f t="shared" si="24"/>
        <v>4.9632958331803607</v>
      </c>
      <c r="W17" s="164">
        <f t="shared" si="24"/>
        <v>4.911359681134301</v>
      </c>
      <c r="X17" s="164">
        <f t="shared" si="24"/>
        <v>4.879900036965827</v>
      </c>
    </row>
    <row r="18" spans="1:24">
      <c r="A18" s="21">
        <f>A16+1</f>
        <v>9</v>
      </c>
      <c r="B18" s="163">
        <f t="shared" ref="B18:Q18" si="25">FINV(0.05,B$1,$A18)</f>
        <v>5.1173550291992269</v>
      </c>
      <c r="C18" s="163">
        <f t="shared" si="25"/>
        <v>4.2564947290937507</v>
      </c>
      <c r="D18" s="163">
        <f t="shared" si="25"/>
        <v>3.8625483576247648</v>
      </c>
      <c r="E18" s="163">
        <f t="shared" si="25"/>
        <v>3.6330885114190816</v>
      </c>
      <c r="F18" s="163">
        <f t="shared" si="25"/>
        <v>3.4816586539015244</v>
      </c>
      <c r="G18" s="163">
        <f t="shared" si="25"/>
        <v>3.373753647039214</v>
      </c>
      <c r="H18" s="163">
        <f t="shared" si="25"/>
        <v>3.2927458389171207</v>
      </c>
      <c r="I18" s="163">
        <f t="shared" si="25"/>
        <v>3.229582612686777</v>
      </c>
      <c r="J18" s="163">
        <f t="shared" si="25"/>
        <v>3.17889310445827</v>
      </c>
      <c r="K18" s="163">
        <f t="shared" si="25"/>
        <v>3.1372801078886967</v>
      </c>
      <c r="L18" s="163">
        <f t="shared" si="25"/>
        <v>3.1024854075283796</v>
      </c>
      <c r="M18" s="163">
        <f t="shared" si="25"/>
        <v>3.072947121878093</v>
      </c>
      <c r="N18" s="163">
        <f t="shared" si="25"/>
        <v>3.0254727242822126</v>
      </c>
      <c r="O18" s="163">
        <f t="shared" si="25"/>
        <v>2.9889655573087768</v>
      </c>
      <c r="P18" s="163">
        <f t="shared" si="25"/>
        <v>2.9364553921614438</v>
      </c>
      <c r="Q18" s="163">
        <f t="shared" si="25"/>
        <v>2.9004737600512951</v>
      </c>
      <c r="R18" s="163">
        <f t="shared" ref="R18:X18" si="26">FINV(0.05,R$1,$A18)</f>
        <v>2.8636523437716961</v>
      </c>
      <c r="S18" s="163">
        <f t="shared" si="26"/>
        <v>2.8259326536708103</v>
      </c>
      <c r="T18" s="163">
        <f t="shared" si="26"/>
        <v>2.8028425171899913</v>
      </c>
      <c r="U18" s="163">
        <f t="shared" si="26"/>
        <v>2.7714883724425765</v>
      </c>
      <c r="V18" s="163">
        <f t="shared" si="26"/>
        <v>2.7555566812515107</v>
      </c>
      <c r="W18" s="163">
        <f t="shared" si="26"/>
        <v>2.7313252654457214</v>
      </c>
      <c r="X18" s="163">
        <f t="shared" si="26"/>
        <v>2.7165867684548499</v>
      </c>
    </row>
    <row r="19" spans="1:24">
      <c r="B19" s="164">
        <f t="shared" ref="B19:X19" si="27">FINV(0.01,B$1,$A18)</f>
        <v>10.56143104739539</v>
      </c>
      <c r="C19" s="164">
        <f t="shared" si="27"/>
        <v>8.0215173099320634</v>
      </c>
      <c r="D19" s="164">
        <f t="shared" si="27"/>
        <v>6.9919172222334662</v>
      </c>
      <c r="E19" s="164">
        <f t="shared" si="27"/>
        <v>6.422085458153199</v>
      </c>
      <c r="F19" s="164">
        <f t="shared" si="27"/>
        <v>6.05694071411867</v>
      </c>
      <c r="G19" s="164">
        <f t="shared" si="27"/>
        <v>5.8017703065351292</v>
      </c>
      <c r="H19" s="164">
        <f t="shared" si="27"/>
        <v>5.6128654773762401</v>
      </c>
      <c r="I19" s="164">
        <f t="shared" si="27"/>
        <v>5.4671225154147729</v>
      </c>
      <c r="J19" s="164">
        <f t="shared" si="27"/>
        <v>5.3511288611485881</v>
      </c>
      <c r="K19" s="164">
        <f t="shared" si="27"/>
        <v>5.2565419912884597</v>
      </c>
      <c r="L19" s="164">
        <f t="shared" si="27"/>
        <v>5.1778903501165336</v>
      </c>
      <c r="M19" s="164">
        <f t="shared" si="27"/>
        <v>5.1114310168730679</v>
      </c>
      <c r="N19" s="164">
        <f t="shared" si="27"/>
        <v>5.0052100575073037</v>
      </c>
      <c r="O19" s="164">
        <f t="shared" si="27"/>
        <v>4.9240223405418559</v>
      </c>
      <c r="P19" s="164">
        <f t="shared" si="27"/>
        <v>4.8079952287868721</v>
      </c>
      <c r="Q19" s="164">
        <f t="shared" si="27"/>
        <v>4.728997565100693</v>
      </c>
      <c r="R19" s="164">
        <f t="shared" si="27"/>
        <v>4.6485816744207948</v>
      </c>
      <c r="S19" s="164">
        <f t="shared" si="27"/>
        <v>4.566648721043471</v>
      </c>
      <c r="T19" s="164">
        <f t="shared" si="27"/>
        <v>4.5167148816181042</v>
      </c>
      <c r="U19" s="164">
        <f t="shared" si="27"/>
        <v>4.4491782922520242</v>
      </c>
      <c r="V19" s="164">
        <f t="shared" si="27"/>
        <v>4.4149799521955453</v>
      </c>
      <c r="W19" s="164">
        <f t="shared" si="27"/>
        <v>4.3631185221466042</v>
      </c>
      <c r="X19" s="164">
        <f t="shared" si="27"/>
        <v>4.3316644587202955</v>
      </c>
    </row>
    <row r="20" spans="1:24">
      <c r="A20" s="21">
        <f>A18+1</f>
        <v>10</v>
      </c>
      <c r="B20" s="163">
        <f t="shared" ref="B20:Q20" si="28">FINV(0.05,B$1,$A20)</f>
        <v>4.9646027437307128</v>
      </c>
      <c r="C20" s="163">
        <f t="shared" si="28"/>
        <v>4.1028210151304032</v>
      </c>
      <c r="D20" s="163">
        <f t="shared" si="28"/>
        <v>3.7082648190468448</v>
      </c>
      <c r="E20" s="163">
        <f t="shared" si="28"/>
        <v>3.4780496907652281</v>
      </c>
      <c r="F20" s="163">
        <f t="shared" si="28"/>
        <v>3.325834530413013</v>
      </c>
      <c r="G20" s="163">
        <f t="shared" si="28"/>
        <v>3.217174547398995</v>
      </c>
      <c r="H20" s="163">
        <f t="shared" si="28"/>
        <v>3.1354648046263263</v>
      </c>
      <c r="I20" s="163">
        <f t="shared" si="28"/>
        <v>3.0716583852790391</v>
      </c>
      <c r="J20" s="163">
        <f t="shared" si="28"/>
        <v>3.0203829470213761</v>
      </c>
      <c r="K20" s="163">
        <f t="shared" si="28"/>
        <v>2.9782370160823217</v>
      </c>
      <c r="L20" s="163">
        <f t="shared" si="28"/>
        <v>2.9429572680064897</v>
      </c>
      <c r="M20" s="163">
        <f t="shared" si="28"/>
        <v>2.912976721582639</v>
      </c>
      <c r="N20" s="163">
        <f t="shared" si="28"/>
        <v>2.8647276833645772</v>
      </c>
      <c r="O20" s="163">
        <f t="shared" si="28"/>
        <v>2.8275664308079751</v>
      </c>
      <c r="P20" s="163">
        <f t="shared" si="28"/>
        <v>2.7740163983211246</v>
      </c>
      <c r="Q20" s="163">
        <f t="shared" si="28"/>
        <v>2.7372476529036853</v>
      </c>
      <c r="R20" s="163">
        <f t="shared" ref="R20:X20" si="29">FINV(0.05,R$1,$A20)</f>
        <v>2.6995512330263698</v>
      </c>
      <c r="S20" s="163">
        <f t="shared" si="29"/>
        <v>2.6608552072041145</v>
      </c>
      <c r="T20" s="163">
        <f t="shared" si="29"/>
        <v>2.6371239950739191</v>
      </c>
      <c r="U20" s="163">
        <f t="shared" si="29"/>
        <v>2.6048421347041728</v>
      </c>
      <c r="V20" s="163">
        <f t="shared" si="29"/>
        <v>2.5884121797199708</v>
      </c>
      <c r="W20" s="163">
        <f t="shared" si="29"/>
        <v>2.5633858899990409</v>
      </c>
      <c r="X20" s="163">
        <f t="shared" si="29"/>
        <v>2.5481409280422613</v>
      </c>
    </row>
    <row r="21" spans="1:24">
      <c r="B21" s="164">
        <f t="shared" ref="B21:X21" si="30">FINV(0.01,B$1,$A20)</f>
        <v>10.044289273396597</v>
      </c>
      <c r="C21" s="164">
        <f t="shared" si="30"/>
        <v>7.5594321575479011</v>
      </c>
      <c r="D21" s="164">
        <f t="shared" si="30"/>
        <v>6.5523125575152115</v>
      </c>
      <c r="E21" s="164">
        <f t="shared" si="30"/>
        <v>5.9943386616293672</v>
      </c>
      <c r="F21" s="164">
        <f t="shared" si="30"/>
        <v>5.6363261876690833</v>
      </c>
      <c r="G21" s="164">
        <f t="shared" si="30"/>
        <v>5.3858110448457959</v>
      </c>
      <c r="H21" s="164">
        <f t="shared" si="30"/>
        <v>5.200121250549973</v>
      </c>
      <c r="I21" s="164">
        <f t="shared" si="30"/>
        <v>5.0566931317444173</v>
      </c>
      <c r="J21" s="164">
        <f t="shared" si="30"/>
        <v>4.9424206520886091</v>
      </c>
      <c r="K21" s="164">
        <f t="shared" si="30"/>
        <v>4.8491468020800275</v>
      </c>
      <c r="L21" s="164">
        <f t="shared" si="30"/>
        <v>4.7715180602668337</v>
      </c>
      <c r="M21" s="164">
        <f t="shared" si="30"/>
        <v>4.7058696861591525</v>
      </c>
      <c r="N21" s="164">
        <f t="shared" si="30"/>
        <v>4.6008330780742739</v>
      </c>
      <c r="O21" s="164">
        <f t="shared" si="30"/>
        <v>4.5204482161800881</v>
      </c>
      <c r="P21" s="164">
        <f t="shared" si="30"/>
        <v>4.4053947663954007</v>
      </c>
      <c r="Q21" s="164">
        <f t="shared" si="30"/>
        <v>4.3269291640761081</v>
      </c>
      <c r="R21" s="164">
        <f t="shared" si="30"/>
        <v>4.2469328174616168</v>
      </c>
      <c r="S21" s="164">
        <f t="shared" si="30"/>
        <v>4.1652868974099269</v>
      </c>
      <c r="T21" s="164">
        <f t="shared" si="30"/>
        <v>4.1154517428662052</v>
      </c>
      <c r="U21" s="164">
        <f t="shared" si="30"/>
        <v>4.0479482063759074</v>
      </c>
      <c r="V21" s="164">
        <f t="shared" si="30"/>
        <v>4.013719415493024</v>
      </c>
      <c r="W21" s="164">
        <f t="shared" si="30"/>
        <v>3.9617468020610267</v>
      </c>
      <c r="X21" s="164">
        <f t="shared" si="30"/>
        <v>3.9301849566380893</v>
      </c>
    </row>
    <row r="22" spans="1:24">
      <c r="A22" s="21">
        <f>A20+1</f>
        <v>11</v>
      </c>
      <c r="B22" s="163">
        <f t="shared" ref="B22:Q22" si="31">FINV(0.05,B$1,$A22)</f>
        <v>4.8443356749436166</v>
      </c>
      <c r="C22" s="163">
        <f t="shared" si="31"/>
        <v>3.9822979570944854</v>
      </c>
      <c r="D22" s="163">
        <f t="shared" si="31"/>
        <v>3.5874337024204954</v>
      </c>
      <c r="E22" s="163">
        <f t="shared" si="31"/>
        <v>3.3566900211325938</v>
      </c>
      <c r="F22" s="163">
        <f t="shared" si="31"/>
        <v>3.2038742627296211</v>
      </c>
      <c r="G22" s="163">
        <f t="shared" si="31"/>
        <v>3.0946128879091401</v>
      </c>
      <c r="H22" s="163">
        <f t="shared" si="31"/>
        <v>3.012330343043101</v>
      </c>
      <c r="I22" s="163">
        <f t="shared" si="31"/>
        <v>2.947990318638638</v>
      </c>
      <c r="J22" s="163">
        <f t="shared" si="31"/>
        <v>2.8962227612877038</v>
      </c>
      <c r="K22" s="163">
        <f t="shared" si="31"/>
        <v>2.8536248582732573</v>
      </c>
      <c r="L22" s="163">
        <f t="shared" si="31"/>
        <v>2.8179304699530876</v>
      </c>
      <c r="M22" s="163">
        <f t="shared" si="31"/>
        <v>2.7875693256804883</v>
      </c>
      <c r="N22" s="163">
        <f t="shared" si="31"/>
        <v>2.7386482144734825</v>
      </c>
      <c r="O22" s="163">
        <f t="shared" si="31"/>
        <v>2.7009144104901446</v>
      </c>
      <c r="P22" s="163">
        <f t="shared" si="31"/>
        <v>2.6464451537303044</v>
      </c>
      <c r="Q22" s="163">
        <f t="shared" si="31"/>
        <v>2.6089736188842907</v>
      </c>
      <c r="R22" s="163">
        <f t="shared" ref="R22:X22" si="32">FINV(0.05,R$1,$A22)</f>
        <v>2.5704891211921619</v>
      </c>
      <c r="S22" s="163">
        <f t="shared" si="32"/>
        <v>2.5309054969881983</v>
      </c>
      <c r="T22" s="163">
        <f t="shared" si="32"/>
        <v>2.506586819074426</v>
      </c>
      <c r="U22" s="163">
        <f t="shared" si="32"/>
        <v>2.4734483596203196</v>
      </c>
      <c r="V22" s="163">
        <f t="shared" si="32"/>
        <v>2.4565551981807658</v>
      </c>
      <c r="W22" s="163">
        <f t="shared" si="32"/>
        <v>2.4307854336397097</v>
      </c>
      <c r="X22" s="163">
        <f t="shared" si="32"/>
        <v>2.4150638543000689</v>
      </c>
    </row>
    <row r="23" spans="1:24">
      <c r="B23" s="164">
        <f t="shared" ref="B23:X23" si="33">FINV(0.01,B$1,$A22)</f>
        <v>9.6460341119662498</v>
      </c>
      <c r="C23" s="164">
        <f t="shared" si="33"/>
        <v>7.2057133504573807</v>
      </c>
      <c r="D23" s="164">
        <f t="shared" si="33"/>
        <v>6.2167298115386522</v>
      </c>
      <c r="E23" s="164">
        <f t="shared" si="33"/>
        <v>5.6683002128787736</v>
      </c>
      <c r="F23" s="164">
        <f t="shared" si="33"/>
        <v>5.3160089186084933</v>
      </c>
      <c r="G23" s="164">
        <f t="shared" si="33"/>
        <v>5.0692104311952635</v>
      </c>
      <c r="H23" s="164">
        <f t="shared" si="33"/>
        <v>4.8860720392128734</v>
      </c>
      <c r="I23" s="164">
        <f t="shared" si="33"/>
        <v>4.7444676439354669</v>
      </c>
      <c r="J23" s="164">
        <f t="shared" si="33"/>
        <v>4.6315397476474969</v>
      </c>
      <c r="K23" s="164">
        <f t="shared" si="33"/>
        <v>4.5392818112533204</v>
      </c>
      <c r="L23" s="164">
        <f t="shared" si="33"/>
        <v>4.4624360431528549</v>
      </c>
      <c r="M23" s="164">
        <f t="shared" si="33"/>
        <v>4.3974010774270367</v>
      </c>
      <c r="N23" s="164">
        <f t="shared" si="33"/>
        <v>4.293243107628923</v>
      </c>
      <c r="O23" s="164">
        <f t="shared" si="33"/>
        <v>4.2134357818912074</v>
      </c>
      <c r="P23" s="164">
        <f t="shared" si="33"/>
        <v>4.0990462486676247</v>
      </c>
      <c r="Q23" s="164">
        <f t="shared" si="33"/>
        <v>4.0209095936908499</v>
      </c>
      <c r="R23" s="164">
        <f t="shared" si="33"/>
        <v>3.9411317757733464</v>
      </c>
      <c r="S23" s="164">
        <f t="shared" si="33"/>
        <v>3.8595729663057017</v>
      </c>
      <c r="T23" s="164">
        <f t="shared" si="33"/>
        <v>3.8097164043767435</v>
      </c>
      <c r="U23" s="164">
        <f t="shared" si="33"/>
        <v>3.7420845627734272</v>
      </c>
      <c r="V23" s="164">
        <f t="shared" si="33"/>
        <v>3.7077436369849552</v>
      </c>
      <c r="W23" s="164">
        <f t="shared" si="33"/>
        <v>3.6555352750071188</v>
      </c>
      <c r="X23" s="164">
        <f t="shared" si="33"/>
        <v>3.6237892994707557</v>
      </c>
    </row>
    <row r="24" spans="1:24">
      <c r="A24" s="21">
        <f>A22+1</f>
        <v>12</v>
      </c>
      <c r="B24" s="163">
        <f t="shared" ref="B24:Q24" si="34">FINV(0.05,B$1,$A24)</f>
        <v>4.7472253467225149</v>
      </c>
      <c r="C24" s="163">
        <f t="shared" si="34"/>
        <v>3.8852938346523942</v>
      </c>
      <c r="D24" s="163">
        <f t="shared" si="34"/>
        <v>3.4902948194976045</v>
      </c>
      <c r="E24" s="163">
        <f t="shared" si="34"/>
        <v>3.2591667269012499</v>
      </c>
      <c r="F24" s="163">
        <f t="shared" si="34"/>
        <v>3.1058752390841229</v>
      </c>
      <c r="G24" s="163">
        <f t="shared" si="34"/>
        <v>2.996120377517109</v>
      </c>
      <c r="H24" s="163">
        <f t="shared" si="34"/>
        <v>2.9133581790111962</v>
      </c>
      <c r="I24" s="163">
        <f t="shared" si="34"/>
        <v>2.8485651420676827</v>
      </c>
      <c r="J24" s="163">
        <f t="shared" si="34"/>
        <v>2.7963754894992481</v>
      </c>
      <c r="K24" s="163">
        <f t="shared" si="34"/>
        <v>2.7533867688358531</v>
      </c>
      <c r="L24" s="163">
        <f t="shared" si="34"/>
        <v>2.7173314409728953</v>
      </c>
      <c r="M24" s="163">
        <f t="shared" si="34"/>
        <v>2.6866371124956863</v>
      </c>
      <c r="N24" s="163">
        <f t="shared" si="34"/>
        <v>2.63712355763092</v>
      </c>
      <c r="O24" s="163">
        <f t="shared" si="34"/>
        <v>2.5988811584163809</v>
      </c>
      <c r="P24" s="163">
        <f t="shared" si="34"/>
        <v>2.5435883296529571</v>
      </c>
      <c r="Q24" s="163">
        <f t="shared" si="34"/>
        <v>2.5054815467348126</v>
      </c>
      <c r="R24" s="163">
        <f t="shared" ref="R24:X24" si="35">FINV(0.05,R$1,$A24)</f>
        <v>2.4662791423336112</v>
      </c>
      <c r="S24" s="163">
        <f t="shared" si="35"/>
        <v>2.4258800587509795</v>
      </c>
      <c r="T24" s="163">
        <f t="shared" si="35"/>
        <v>2.4010176983293592</v>
      </c>
      <c r="U24" s="163">
        <f t="shared" si="35"/>
        <v>2.367080867403367</v>
      </c>
      <c r="V24" s="163">
        <f t="shared" si="35"/>
        <v>2.349753218670902</v>
      </c>
      <c r="W24" s="163">
        <f t="shared" si="35"/>
        <v>2.3232820130663523</v>
      </c>
      <c r="X24" s="163">
        <f t="shared" si="35"/>
        <v>2.3071081239340008</v>
      </c>
    </row>
    <row r="25" spans="1:24">
      <c r="B25" s="164">
        <f t="shared" ref="B25:X25" si="36">FINV(0.01,B$1,$A24)</f>
        <v>9.3302121031685576</v>
      </c>
      <c r="C25" s="164">
        <f t="shared" si="36"/>
        <v>6.9266081401913002</v>
      </c>
      <c r="D25" s="164">
        <f t="shared" si="36"/>
        <v>5.9525446815458682</v>
      </c>
      <c r="E25" s="164">
        <f t="shared" si="36"/>
        <v>5.4119514344731394</v>
      </c>
      <c r="F25" s="164">
        <f t="shared" si="36"/>
        <v>5.0643431111429162</v>
      </c>
      <c r="G25" s="164">
        <f t="shared" si="36"/>
        <v>4.8205735018803084</v>
      </c>
      <c r="H25" s="164">
        <f t="shared" si="36"/>
        <v>4.6395024465643369</v>
      </c>
      <c r="I25" s="164">
        <f t="shared" si="36"/>
        <v>4.4993652808474325</v>
      </c>
      <c r="J25" s="164">
        <f t="shared" si="36"/>
        <v>4.3875099631801877</v>
      </c>
      <c r="K25" s="164">
        <f t="shared" si="36"/>
        <v>4.2960544040090491</v>
      </c>
      <c r="L25" s="164">
        <f t="shared" si="36"/>
        <v>4.2198199983989504</v>
      </c>
      <c r="M25" s="164">
        <f t="shared" si="36"/>
        <v>4.1552577908177879</v>
      </c>
      <c r="N25" s="164">
        <f t="shared" si="36"/>
        <v>4.0517621632269005</v>
      </c>
      <c r="O25" s="164">
        <f t="shared" si="36"/>
        <v>3.9723741891274615</v>
      </c>
      <c r="P25" s="164">
        <f t="shared" si="36"/>
        <v>3.8584331026977896</v>
      </c>
      <c r="Q25" s="164">
        <f t="shared" si="36"/>
        <v>3.7804854717554335</v>
      </c>
      <c r="R25" s="164">
        <f t="shared" si="36"/>
        <v>3.700788789264295</v>
      </c>
      <c r="S25" s="164">
        <f t="shared" si="36"/>
        <v>3.619181388401854</v>
      </c>
      <c r="T25" s="164">
        <f t="shared" si="36"/>
        <v>3.5692222226148944</v>
      </c>
      <c r="U25" s="164">
        <f t="shared" si="36"/>
        <v>3.5013530816473555</v>
      </c>
      <c r="V25" s="164">
        <f t="shared" si="36"/>
        <v>3.4668447543358574</v>
      </c>
      <c r="W25" s="164">
        <f t="shared" si="36"/>
        <v>3.4143160114556674</v>
      </c>
      <c r="X25" s="164">
        <f t="shared" si="36"/>
        <v>3.3823336902419392</v>
      </c>
    </row>
    <row r="26" spans="1:24">
      <c r="A26" s="21">
        <f>A24+1</f>
        <v>13</v>
      </c>
      <c r="B26" s="163">
        <f t="shared" ref="B26:Q26" si="37">FINV(0.05,B$1,$A26)</f>
        <v>4.6671927318268525</v>
      </c>
      <c r="C26" s="163">
        <f t="shared" si="37"/>
        <v>3.8055652529780568</v>
      </c>
      <c r="D26" s="163">
        <f t="shared" si="37"/>
        <v>3.4105336446278485</v>
      </c>
      <c r="E26" s="163">
        <f t="shared" si="37"/>
        <v>3.1791170525401871</v>
      </c>
      <c r="F26" s="163">
        <f t="shared" si="37"/>
        <v>3.0254383000982594</v>
      </c>
      <c r="G26" s="163">
        <f t="shared" si="37"/>
        <v>2.9152692387027517</v>
      </c>
      <c r="H26" s="163">
        <f t="shared" si="37"/>
        <v>2.8320975016349399</v>
      </c>
      <c r="I26" s="163">
        <f t="shared" si="37"/>
        <v>2.766913181917749</v>
      </c>
      <c r="J26" s="163">
        <f t="shared" si="37"/>
        <v>2.7143557890598928</v>
      </c>
      <c r="K26" s="163">
        <f t="shared" si="37"/>
        <v>2.671024228555126</v>
      </c>
      <c r="L26" s="163">
        <f t="shared" si="37"/>
        <v>2.6346504607077601</v>
      </c>
      <c r="M26" s="163">
        <f t="shared" si="37"/>
        <v>2.6036607476283011</v>
      </c>
      <c r="N26" s="163">
        <f t="shared" si="37"/>
        <v>2.5536187919216391</v>
      </c>
      <c r="O26" s="163">
        <f t="shared" si="37"/>
        <v>2.5149197256582991</v>
      </c>
      <c r="P26" s="163">
        <f t="shared" si="37"/>
        <v>2.4588817718014639</v>
      </c>
      <c r="Q26" s="163">
        <f t="shared" si="37"/>
        <v>2.420195676588917</v>
      </c>
      <c r="R26" s="163">
        <f t="shared" ref="R26:X26" si="38">FINV(0.05,R$1,$A26)</f>
        <v>2.3803339297926245</v>
      </c>
      <c r="S26" s="163">
        <f t="shared" si="38"/>
        <v>2.3391800328701704</v>
      </c>
      <c r="T26" s="163">
        <f t="shared" si="38"/>
        <v>2.3138109856851736</v>
      </c>
      <c r="U26" s="163">
        <f t="shared" si="38"/>
        <v>2.2791251448875491</v>
      </c>
      <c r="V26" s="163">
        <f t="shared" si="38"/>
        <v>2.261387389571488</v>
      </c>
      <c r="W26" s="163">
        <f t="shared" si="38"/>
        <v>2.23425039844552</v>
      </c>
      <c r="X26" s="163">
        <f t="shared" si="38"/>
        <v>2.2176447535747195</v>
      </c>
    </row>
    <row r="27" spans="1:24">
      <c r="B27" s="164">
        <f t="shared" ref="B27:X27" si="39">FINV(0.01,B$1,$A26)</f>
        <v>9.0738057285156639</v>
      </c>
      <c r="C27" s="164">
        <f t="shared" si="39"/>
        <v>6.7009645358807814</v>
      </c>
      <c r="D27" s="164">
        <f t="shared" si="39"/>
        <v>5.739380282773376</v>
      </c>
      <c r="E27" s="164">
        <f t="shared" si="39"/>
        <v>5.2053301894162436</v>
      </c>
      <c r="F27" s="164">
        <f t="shared" si="39"/>
        <v>4.8616212079068015</v>
      </c>
      <c r="G27" s="164">
        <f t="shared" si="39"/>
        <v>4.6203633955848549</v>
      </c>
      <c r="H27" s="164">
        <f t="shared" si="39"/>
        <v>4.4409974106651164</v>
      </c>
      <c r="I27" s="164">
        <f t="shared" si="39"/>
        <v>4.3020620108964467</v>
      </c>
      <c r="J27" s="164">
        <f t="shared" si="39"/>
        <v>4.1910777818110407</v>
      </c>
      <c r="K27" s="164">
        <f t="shared" si="39"/>
        <v>4.1002672623635155</v>
      </c>
      <c r="L27" s="164">
        <f t="shared" si="39"/>
        <v>4.0245184432479748</v>
      </c>
      <c r="M27" s="164">
        <f t="shared" si="39"/>
        <v>3.960326445188747</v>
      </c>
      <c r="N27" s="164">
        <f t="shared" si="39"/>
        <v>3.8573365975729144</v>
      </c>
      <c r="O27" s="164">
        <f t="shared" si="39"/>
        <v>3.7782545284055895</v>
      </c>
      <c r="P27" s="164">
        <f t="shared" si="39"/>
        <v>3.6646091039546111</v>
      </c>
      <c r="Q27" s="164">
        <f t="shared" si="39"/>
        <v>3.5867525237104076</v>
      </c>
      <c r="R27" s="164">
        <f t="shared" si="39"/>
        <v>3.5070417985111191</v>
      </c>
      <c r="S27" s="164">
        <f t="shared" si="39"/>
        <v>3.4252927358701624</v>
      </c>
      <c r="T27" s="164">
        <f t="shared" si="39"/>
        <v>3.3751756203624983</v>
      </c>
      <c r="U27" s="164">
        <f t="shared" si="39"/>
        <v>3.3069950485842403</v>
      </c>
      <c r="V27" s="164">
        <f t="shared" si="39"/>
        <v>3.272281675474221</v>
      </c>
      <c r="W27" s="164">
        <f t="shared" si="39"/>
        <v>3.2193746070821163</v>
      </c>
      <c r="X27" s="164">
        <f t="shared" si="39"/>
        <v>3.1871198820304438</v>
      </c>
    </row>
    <row r="28" spans="1:24">
      <c r="A28" s="21">
        <f>A26+1</f>
        <v>14</v>
      </c>
      <c r="B28" s="163">
        <f t="shared" ref="B28:Q28" si="40">FINV(0.05,B$1,$A28)</f>
        <v>4.6001099366694227</v>
      </c>
      <c r="C28" s="163">
        <f t="shared" si="40"/>
        <v>3.7388918324407361</v>
      </c>
      <c r="D28" s="163">
        <f t="shared" si="40"/>
        <v>3.3438886781189128</v>
      </c>
      <c r="E28" s="163">
        <f t="shared" si="40"/>
        <v>3.1122498479613889</v>
      </c>
      <c r="F28" s="163">
        <f t="shared" si="40"/>
        <v>2.9582489131221967</v>
      </c>
      <c r="G28" s="163">
        <f t="shared" si="40"/>
        <v>2.8477259959253578</v>
      </c>
      <c r="H28" s="163">
        <f t="shared" si="40"/>
        <v>2.7641992567781792</v>
      </c>
      <c r="I28" s="163">
        <f t="shared" si="40"/>
        <v>2.6986724187093056</v>
      </c>
      <c r="J28" s="163">
        <f t="shared" si="40"/>
        <v>2.645790735233819</v>
      </c>
      <c r="K28" s="163">
        <f t="shared" si="40"/>
        <v>2.6021550510427085</v>
      </c>
      <c r="L28" s="163">
        <f t="shared" si="40"/>
        <v>2.5654974067604943</v>
      </c>
      <c r="M28" s="163">
        <f t="shared" si="40"/>
        <v>2.5342432527485608</v>
      </c>
      <c r="N28" s="163">
        <f t="shared" si="40"/>
        <v>2.4837257411282234</v>
      </c>
      <c r="O28" s="163">
        <f t="shared" si="40"/>
        <v>2.4446132291788989</v>
      </c>
      <c r="P28" s="163">
        <f t="shared" si="40"/>
        <v>2.3878960551375843</v>
      </c>
      <c r="Q28" s="163">
        <f t="shared" si="40"/>
        <v>2.3486780759933543</v>
      </c>
      <c r="R28" s="163">
        <f t="shared" ref="R28:X28" si="41">FINV(0.05,R$1,$A28)</f>
        <v>2.3082070176459295</v>
      </c>
      <c r="S28" s="163">
        <f t="shared" si="41"/>
        <v>2.266350496134526</v>
      </c>
      <c r="T28" s="163">
        <f t="shared" si="41"/>
        <v>2.2405067697304264</v>
      </c>
      <c r="U28" s="163">
        <f t="shared" si="41"/>
        <v>2.2051147862070679</v>
      </c>
      <c r="V28" s="163">
        <f t="shared" si="41"/>
        <v>2.1869881409136225</v>
      </c>
      <c r="W28" s="163">
        <f t="shared" si="41"/>
        <v>2.1592163904964039</v>
      </c>
      <c r="X28" s="163">
        <f t="shared" si="41"/>
        <v>2.1421968336091437</v>
      </c>
    </row>
    <row r="29" spans="1:24">
      <c r="B29" s="164">
        <f t="shared" ref="B29:X29" si="42">FINV(0.01,B$1,$A28)</f>
        <v>8.8615926651764276</v>
      </c>
      <c r="C29" s="164">
        <f t="shared" si="42"/>
        <v>6.5148841021827506</v>
      </c>
      <c r="D29" s="164">
        <f t="shared" si="42"/>
        <v>5.5638858396937421</v>
      </c>
      <c r="E29" s="164">
        <f t="shared" si="42"/>
        <v>5.0353779733294379</v>
      </c>
      <c r="F29" s="164">
        <f t="shared" si="42"/>
        <v>4.694963579397716</v>
      </c>
      <c r="G29" s="164">
        <f t="shared" si="42"/>
        <v>4.4558200259277569</v>
      </c>
      <c r="H29" s="164">
        <f t="shared" si="42"/>
        <v>4.2778818532656411</v>
      </c>
      <c r="I29" s="164">
        <f t="shared" si="42"/>
        <v>4.1399460751272388</v>
      </c>
      <c r="J29" s="164">
        <f t="shared" si="42"/>
        <v>4.0296803368958729</v>
      </c>
      <c r="K29" s="164">
        <f t="shared" si="42"/>
        <v>3.9393963713246292</v>
      </c>
      <c r="L29" s="164">
        <f t="shared" si="42"/>
        <v>3.8640389656609258</v>
      </c>
      <c r="M29" s="164">
        <f t="shared" si="42"/>
        <v>3.8001408373408978</v>
      </c>
      <c r="N29" s="164">
        <f t="shared" si="42"/>
        <v>3.6975411776258542</v>
      </c>
      <c r="O29" s="164">
        <f t="shared" si="42"/>
        <v>3.6186821554617081</v>
      </c>
      <c r="P29" s="164">
        <f t="shared" si="42"/>
        <v>3.5052223399424305</v>
      </c>
      <c r="Q29" s="164">
        <f t="shared" si="42"/>
        <v>3.4273873672211748</v>
      </c>
      <c r="R29" s="164">
        <f t="shared" si="42"/>
        <v>3.3475961021193164</v>
      </c>
      <c r="S29" s="164">
        <f t="shared" si="42"/>
        <v>3.2656412742712546</v>
      </c>
      <c r="T29" s="164">
        <f t="shared" si="42"/>
        <v>3.2153284474375794</v>
      </c>
      <c r="U29" s="164">
        <f t="shared" si="42"/>
        <v>3.146786073630818</v>
      </c>
      <c r="V29" s="164">
        <f t="shared" si="42"/>
        <v>3.1118420475713653</v>
      </c>
      <c r="W29" s="164">
        <f t="shared" si="42"/>
        <v>3.0585169790817832</v>
      </c>
      <c r="X29" s="164">
        <f t="shared" si="42"/>
        <v>3.0259648774888346</v>
      </c>
    </row>
    <row r="30" spans="1:24">
      <c r="A30" s="21">
        <f>A28+1</f>
        <v>15</v>
      </c>
      <c r="B30" s="163">
        <f t="shared" ref="B30:Q30" si="43">FINV(0.05,B$1,$A30)</f>
        <v>4.5430771652669701</v>
      </c>
      <c r="C30" s="163">
        <f t="shared" si="43"/>
        <v>3.6823203436732408</v>
      </c>
      <c r="D30" s="163">
        <f t="shared" si="43"/>
        <v>3.2873821046365093</v>
      </c>
      <c r="E30" s="163">
        <f t="shared" si="43"/>
        <v>3.055568275906595</v>
      </c>
      <c r="F30" s="163">
        <f t="shared" si="43"/>
        <v>2.9012945362361564</v>
      </c>
      <c r="G30" s="163">
        <f t="shared" si="43"/>
        <v>2.7904649973675064</v>
      </c>
      <c r="H30" s="163">
        <f t="shared" si="43"/>
        <v>2.7066267822256944</v>
      </c>
      <c r="I30" s="163">
        <f t="shared" si="43"/>
        <v>2.6407968829069026</v>
      </c>
      <c r="J30" s="163">
        <f t="shared" si="43"/>
        <v>2.5876264352275817</v>
      </c>
      <c r="K30" s="163">
        <f t="shared" si="43"/>
        <v>2.5437185496928079</v>
      </c>
      <c r="L30" s="163">
        <f t="shared" si="43"/>
        <v>2.5068057257018572</v>
      </c>
      <c r="M30" s="163">
        <f t="shared" si="43"/>
        <v>2.4753129734757695</v>
      </c>
      <c r="N30" s="163">
        <f t="shared" si="43"/>
        <v>2.424364357106259</v>
      </c>
      <c r="O30" s="163">
        <f t="shared" si="43"/>
        <v>2.3848750436598887</v>
      </c>
      <c r="P30" s="163">
        <f t="shared" si="43"/>
        <v>2.3275350089882942</v>
      </c>
      <c r="Q30" s="163">
        <f t="shared" si="43"/>
        <v>2.2878260581447916</v>
      </c>
      <c r="R30" s="163">
        <f t="shared" ref="R30:X30" si="44">FINV(0.05,R$1,$A30)</f>
        <v>2.2467891575560133</v>
      </c>
      <c r="S30" s="163">
        <f t="shared" si="44"/>
        <v>2.2042756836323072</v>
      </c>
      <c r="T30" s="163">
        <f t="shared" si="44"/>
        <v>2.1779854427605754</v>
      </c>
      <c r="U30" s="163">
        <f t="shared" si="44"/>
        <v>2.1419251919054614</v>
      </c>
      <c r="V30" s="163">
        <f t="shared" si="44"/>
        <v>2.1234284500799436</v>
      </c>
      <c r="W30" s="163">
        <f t="shared" si="44"/>
        <v>2.0950494369286266</v>
      </c>
      <c r="X30" s="163">
        <f t="shared" si="44"/>
        <v>2.0776317553648238</v>
      </c>
    </row>
    <row r="31" spans="1:24">
      <c r="B31" s="164">
        <f t="shared" ref="B31:X31" si="45">FINV(0.01,B$1,$A30)</f>
        <v>8.6831168176389504</v>
      </c>
      <c r="C31" s="164">
        <f t="shared" si="45"/>
        <v>6.3588734806671825</v>
      </c>
      <c r="D31" s="164">
        <f t="shared" si="45"/>
        <v>5.4169648578184191</v>
      </c>
      <c r="E31" s="164">
        <f t="shared" si="45"/>
        <v>4.8932095893215815</v>
      </c>
      <c r="F31" s="164">
        <f t="shared" si="45"/>
        <v>4.5556139846530046</v>
      </c>
      <c r="G31" s="164">
        <f t="shared" si="45"/>
        <v>4.3182730537670349</v>
      </c>
      <c r="H31" s="164">
        <f t="shared" si="45"/>
        <v>4.1415463070309544</v>
      </c>
      <c r="I31" s="164">
        <f t="shared" si="45"/>
        <v>4.004453186416943</v>
      </c>
      <c r="J31" s="164">
        <f t="shared" si="45"/>
        <v>3.8947881071250618</v>
      </c>
      <c r="K31" s="164">
        <f t="shared" si="45"/>
        <v>3.8049397459502741</v>
      </c>
      <c r="L31" s="164">
        <f t="shared" si="45"/>
        <v>3.7299019123326143</v>
      </c>
      <c r="M31" s="164">
        <f t="shared" si="45"/>
        <v>3.6662397836079661</v>
      </c>
      <c r="N31" s="164">
        <f t="shared" si="45"/>
        <v>3.5639434929861711</v>
      </c>
      <c r="O31" s="164">
        <f t="shared" si="45"/>
        <v>3.4852460603105238</v>
      </c>
      <c r="P31" s="164">
        <f t="shared" si="45"/>
        <v>3.371891582092541</v>
      </c>
      <c r="Q31" s="164">
        <f t="shared" si="45"/>
        <v>3.29402859380507</v>
      </c>
      <c r="R31" s="164">
        <f t="shared" si="45"/>
        <v>3.2141101832242587</v>
      </c>
      <c r="S31" s="164">
        <f t="shared" si="45"/>
        <v>3.1319055698072331</v>
      </c>
      <c r="T31" s="164">
        <f t="shared" si="45"/>
        <v>3.0813714733634439</v>
      </c>
      <c r="U31" s="164">
        <f t="shared" si="45"/>
        <v>3.0124334500342997</v>
      </c>
      <c r="V31" s="164">
        <f t="shared" si="45"/>
        <v>2.9772415564304473</v>
      </c>
      <c r="W31" s="164">
        <f t="shared" si="45"/>
        <v>2.9234715853659812</v>
      </c>
      <c r="X31" s="164">
        <f t="shared" si="45"/>
        <v>2.8906049047177769</v>
      </c>
    </row>
    <row r="32" spans="1:24">
      <c r="A32" s="21">
        <f>A30+1</f>
        <v>16</v>
      </c>
      <c r="B32" s="163">
        <f t="shared" ref="B32:Q32" si="46">FINV(0.05,B$1,$A32)</f>
        <v>4.4939984776663584</v>
      </c>
      <c r="C32" s="163">
        <f t="shared" si="46"/>
        <v>3.6337234675916301</v>
      </c>
      <c r="D32" s="163">
        <f t="shared" si="46"/>
        <v>3.2388715174535854</v>
      </c>
      <c r="E32" s="163">
        <f t="shared" si="46"/>
        <v>3.0069172799243447</v>
      </c>
      <c r="F32" s="163">
        <f t="shared" si="46"/>
        <v>2.8524091650819878</v>
      </c>
      <c r="G32" s="163">
        <f t="shared" si="46"/>
        <v>2.7413108283387784</v>
      </c>
      <c r="H32" s="163">
        <f t="shared" si="46"/>
        <v>2.6571966002210874</v>
      </c>
      <c r="I32" s="163">
        <f t="shared" si="46"/>
        <v>2.5910961798744014</v>
      </c>
      <c r="J32" s="163">
        <f t="shared" si="46"/>
        <v>2.5376665388806519</v>
      </c>
      <c r="K32" s="163">
        <f t="shared" si="46"/>
        <v>2.4935132212816078</v>
      </c>
      <c r="L32" s="163">
        <f t="shared" si="46"/>
        <v>2.4563694312747435</v>
      </c>
      <c r="M32" s="163">
        <f t="shared" si="46"/>
        <v>2.4246600016633844</v>
      </c>
      <c r="N32" s="163">
        <f t="shared" si="46"/>
        <v>2.3733182311223575</v>
      </c>
      <c r="O32" s="163">
        <f t="shared" si="46"/>
        <v>2.3334836274676407</v>
      </c>
      <c r="P32" s="163">
        <f t="shared" si="46"/>
        <v>2.2755695852259965</v>
      </c>
      <c r="Q32" s="163">
        <f t="shared" si="46"/>
        <v>2.2354054155023908</v>
      </c>
      <c r="R32" s="163">
        <f t="shared" ref="R32:X32" si="47">FINV(0.05,R$1,$A32)</f>
        <v>2.1938409229080444</v>
      </c>
      <c r="S32" s="163">
        <f t="shared" si="47"/>
        <v>2.1507109695476179</v>
      </c>
      <c r="T32" s="163">
        <f t="shared" si="47"/>
        <v>2.1239993106180366</v>
      </c>
      <c r="U32" s="163">
        <f t="shared" si="47"/>
        <v>2.0873046874135244</v>
      </c>
      <c r="V32" s="163">
        <f t="shared" si="47"/>
        <v>2.0684547157838455</v>
      </c>
      <c r="W32" s="163">
        <f t="shared" si="47"/>
        <v>2.0394931408132195</v>
      </c>
      <c r="X32" s="163">
        <f t="shared" si="47"/>
        <v>2.0216915006217566</v>
      </c>
    </row>
    <row r="33" spans="1:24">
      <c r="B33" s="164">
        <f t="shared" ref="B33:X33" si="48">FINV(0.01,B$1,$A32)</f>
        <v>8.5309652858962011</v>
      </c>
      <c r="C33" s="164">
        <f t="shared" si="48"/>
        <v>6.2262352803113821</v>
      </c>
      <c r="D33" s="164">
        <f t="shared" si="48"/>
        <v>5.2922140455209483</v>
      </c>
      <c r="E33" s="164">
        <f t="shared" si="48"/>
        <v>4.772577999723211</v>
      </c>
      <c r="F33" s="164">
        <f t="shared" si="48"/>
        <v>4.4374204955396026</v>
      </c>
      <c r="G33" s="164">
        <f t="shared" si="48"/>
        <v>4.2016337042750695</v>
      </c>
      <c r="H33" s="164">
        <f t="shared" si="48"/>
        <v>4.0259465906650673</v>
      </c>
      <c r="I33" s="164">
        <f t="shared" si="48"/>
        <v>3.8895721399261927</v>
      </c>
      <c r="J33" s="164">
        <f t="shared" si="48"/>
        <v>3.7804151699135691</v>
      </c>
      <c r="K33" s="164">
        <f t="shared" si="48"/>
        <v>3.690931417895162</v>
      </c>
      <c r="L33" s="164">
        <f t="shared" si="48"/>
        <v>3.6161574438015922</v>
      </c>
      <c r="M33" s="164">
        <f t="shared" si="48"/>
        <v>3.5526867431473979</v>
      </c>
      <c r="N33" s="164">
        <f t="shared" si="48"/>
        <v>3.4506276383184118</v>
      </c>
      <c r="O33" s="164">
        <f t="shared" si="48"/>
        <v>3.3720456157719703</v>
      </c>
      <c r="P33" s="164">
        <f t="shared" si="48"/>
        <v>3.2587373638219241</v>
      </c>
      <c r="Q33" s="164">
        <f t="shared" si="48"/>
        <v>3.180810760551477</v>
      </c>
      <c r="R33" s="164">
        <f t="shared" si="48"/>
        <v>3.1007326389602778</v>
      </c>
      <c r="S33" s="164">
        <f t="shared" si="48"/>
        <v>3.0182483817431973</v>
      </c>
      <c r="T33" s="164">
        <f t="shared" si="48"/>
        <v>2.9674760696770641</v>
      </c>
      <c r="U33" s="164">
        <f t="shared" si="48"/>
        <v>2.8981202366445737</v>
      </c>
      <c r="V33" s="164">
        <f t="shared" si="48"/>
        <v>2.8626692144246766</v>
      </c>
      <c r="W33" s="164">
        <f t="shared" si="48"/>
        <v>2.8084365271457545</v>
      </c>
      <c r="X33" s="164">
        <f t="shared" si="48"/>
        <v>2.7752436120578934</v>
      </c>
    </row>
    <row r="34" spans="1:24">
      <c r="A34" s="21">
        <f>A32+1</f>
        <v>17</v>
      </c>
      <c r="B34" s="163">
        <f t="shared" ref="B34:Q34" si="49">FINV(0.05,B$1,$A34)</f>
        <v>4.4513217724681331</v>
      </c>
      <c r="C34" s="163">
        <f t="shared" si="49"/>
        <v>3.5915305684750827</v>
      </c>
      <c r="D34" s="163">
        <f t="shared" si="49"/>
        <v>3.1967768409433446</v>
      </c>
      <c r="E34" s="163">
        <f t="shared" si="49"/>
        <v>2.9647081100410797</v>
      </c>
      <c r="F34" s="163">
        <f t="shared" si="49"/>
        <v>2.8099961745295974</v>
      </c>
      <c r="G34" s="163">
        <f t="shared" si="49"/>
        <v>2.6986599016298731</v>
      </c>
      <c r="H34" s="163">
        <f t="shared" si="49"/>
        <v>2.6142990451333183</v>
      </c>
      <c r="I34" s="163">
        <f t="shared" si="49"/>
        <v>2.5479553577698537</v>
      </c>
      <c r="J34" s="163">
        <f t="shared" si="49"/>
        <v>2.4942914945641954</v>
      </c>
      <c r="K34" s="163">
        <f t="shared" si="49"/>
        <v>2.4499155003942468</v>
      </c>
      <c r="L34" s="163">
        <f t="shared" si="49"/>
        <v>2.4125614418201784</v>
      </c>
      <c r="M34" s="163">
        <f t="shared" si="49"/>
        <v>2.3806541615770072</v>
      </c>
      <c r="N34" s="163">
        <f t="shared" si="49"/>
        <v>2.3289520232604746</v>
      </c>
      <c r="O34" s="163">
        <f t="shared" si="49"/>
        <v>2.2887995326100588</v>
      </c>
      <c r="P34" s="163">
        <f t="shared" si="49"/>
        <v>2.2303542821753983</v>
      </c>
      <c r="Q34" s="163">
        <f t="shared" si="49"/>
        <v>2.1897664561386279</v>
      </c>
      <c r="R34" s="163">
        <f t="shared" ref="R34:X34" si="50">FINV(0.05,R$1,$A34)</f>
        <v>2.1477083618474029</v>
      </c>
      <c r="S34" s="163">
        <f t="shared" si="50"/>
        <v>2.1039981421874803</v>
      </c>
      <c r="T34" s="163">
        <f t="shared" si="50"/>
        <v>2.0768876436398838</v>
      </c>
      <c r="U34" s="163">
        <f t="shared" si="50"/>
        <v>2.0395892782426714</v>
      </c>
      <c r="V34" s="163">
        <f t="shared" si="50"/>
        <v>2.0204013665262912</v>
      </c>
      <c r="W34" s="163">
        <f t="shared" si="50"/>
        <v>1.9908796500904933</v>
      </c>
      <c r="X34" s="163">
        <f t="shared" si="50"/>
        <v>1.972706900291324</v>
      </c>
    </row>
    <row r="35" spans="1:24">
      <c r="B35" s="164">
        <f t="shared" ref="B35:X35" si="51">FINV(0.01,B$1,$A34)</f>
        <v>8.3997401451896341</v>
      </c>
      <c r="C35" s="164">
        <f t="shared" si="51"/>
        <v>6.1121137157978822</v>
      </c>
      <c r="D35" s="164">
        <f t="shared" si="51"/>
        <v>5.1849999172952197</v>
      </c>
      <c r="E35" s="164">
        <f t="shared" si="51"/>
        <v>4.6689676019514152</v>
      </c>
      <c r="F35" s="164">
        <f t="shared" si="51"/>
        <v>4.3359390831830762</v>
      </c>
      <c r="G35" s="164">
        <f t="shared" si="51"/>
        <v>4.101505325976615</v>
      </c>
      <c r="H35" s="164">
        <f t="shared" si="51"/>
        <v>3.9267193882777263</v>
      </c>
      <c r="I35" s="164">
        <f t="shared" si="51"/>
        <v>3.7909641782241854</v>
      </c>
      <c r="J35" s="164">
        <f t="shared" si="51"/>
        <v>3.6822415240458652</v>
      </c>
      <c r="K35" s="164">
        <f t="shared" si="51"/>
        <v>3.5930661336058214</v>
      </c>
      <c r="L35" s="164">
        <f t="shared" si="51"/>
        <v>3.5185121837795958</v>
      </c>
      <c r="M35" s="164">
        <f t="shared" si="51"/>
        <v>3.455198099325409</v>
      </c>
      <c r="N35" s="164">
        <f t="shared" si="51"/>
        <v>3.3533250729911979</v>
      </c>
      <c r="O35" s="164">
        <f t="shared" si="51"/>
        <v>3.27482338404727</v>
      </c>
      <c r="P35" s="164">
        <f t="shared" si="51"/>
        <v>3.1615175365551011</v>
      </c>
      <c r="Q35" s="164">
        <f t="shared" si="51"/>
        <v>3.0835017973989407</v>
      </c>
      <c r="R35" s="164">
        <f t="shared" si="51"/>
        <v>3.0032414557417351</v>
      </c>
      <c r="S35" s="164">
        <f t="shared" si="51"/>
        <v>2.9204578237020211</v>
      </c>
      <c r="T35" s="164">
        <f t="shared" si="51"/>
        <v>2.8694365116518514</v>
      </c>
      <c r="U35" s="164">
        <f t="shared" si="51"/>
        <v>2.7996490901956017</v>
      </c>
      <c r="V35" s="164">
        <f t="shared" si="51"/>
        <v>2.7639319621029852</v>
      </c>
      <c r="W35" s="164">
        <f t="shared" si="51"/>
        <v>2.7092253091755336</v>
      </c>
      <c r="X35" s="164">
        <f t="shared" si="51"/>
        <v>2.6756985260082318</v>
      </c>
    </row>
    <row r="36" spans="1:24">
      <c r="A36" s="21">
        <f>A34+1</f>
        <v>18</v>
      </c>
      <c r="B36" s="163">
        <f t="shared" ref="B36:Q36" si="52">FINV(0.05,B$1,$A36)</f>
        <v>4.4138734191705664</v>
      </c>
      <c r="C36" s="163">
        <f t="shared" si="52"/>
        <v>3.5545571456617879</v>
      </c>
      <c r="D36" s="163">
        <f t="shared" si="52"/>
        <v>3.1599075898007243</v>
      </c>
      <c r="E36" s="163">
        <f t="shared" si="52"/>
        <v>2.9277441728071834</v>
      </c>
      <c r="F36" s="163">
        <f t="shared" si="52"/>
        <v>2.77285315299783</v>
      </c>
      <c r="G36" s="163">
        <f t="shared" si="52"/>
        <v>2.6613045229279009</v>
      </c>
      <c r="H36" s="163">
        <f t="shared" si="52"/>
        <v>2.5767217292599147</v>
      </c>
      <c r="I36" s="163">
        <f t="shared" si="52"/>
        <v>2.5101578953835757</v>
      </c>
      <c r="J36" s="163">
        <f t="shared" si="52"/>
        <v>2.4562811491592669</v>
      </c>
      <c r="K36" s="163">
        <f t="shared" si="52"/>
        <v>2.4117020398339202</v>
      </c>
      <c r="L36" s="163">
        <f t="shared" si="52"/>
        <v>2.3741555938589722</v>
      </c>
      <c r="M36" s="163">
        <f t="shared" si="52"/>
        <v>2.3420667980454342</v>
      </c>
      <c r="N36" s="163">
        <f t="shared" si="52"/>
        <v>2.2900328922065434</v>
      </c>
      <c r="O36" s="163">
        <f t="shared" si="52"/>
        <v>2.249586563962084</v>
      </c>
      <c r="P36" s="163">
        <f t="shared" si="52"/>
        <v>2.1906479255678022</v>
      </c>
      <c r="Q36" s="163">
        <f t="shared" si="52"/>
        <v>2.1496645348258405</v>
      </c>
      <c r="R36" s="163">
        <f t="shared" ref="R36:X36" si="53">FINV(0.05,R$1,$A36)</f>
        <v>2.107143281868872</v>
      </c>
      <c r="S36" s="163">
        <f t="shared" si="53"/>
        <v>2.0628854464673854</v>
      </c>
      <c r="T36" s="163">
        <f t="shared" si="53"/>
        <v>2.0353965762149335</v>
      </c>
      <c r="U36" s="163">
        <f t="shared" si="53"/>
        <v>1.9975223616323621</v>
      </c>
      <c r="V36" s="163">
        <f t="shared" si="53"/>
        <v>1.9780104793183744</v>
      </c>
      <c r="W36" s="163">
        <f t="shared" si="53"/>
        <v>1.9479491379761793</v>
      </c>
      <c r="X36" s="163">
        <f t="shared" si="53"/>
        <v>1.9294170323441746</v>
      </c>
    </row>
    <row r="37" spans="1:24">
      <c r="B37" s="164">
        <f t="shared" ref="B37:X37" si="54">FINV(0.01,B$1,$A36)</f>
        <v>8.2854195550996597</v>
      </c>
      <c r="C37" s="164">
        <f t="shared" si="54"/>
        <v>6.0129048348005281</v>
      </c>
      <c r="D37" s="164">
        <f t="shared" si="54"/>
        <v>5.0918895204140124</v>
      </c>
      <c r="E37" s="164">
        <f t="shared" si="54"/>
        <v>4.5790359665984486</v>
      </c>
      <c r="F37" s="164">
        <f t="shared" si="54"/>
        <v>4.2478821502317352</v>
      </c>
      <c r="G37" s="164">
        <f t="shared" si="54"/>
        <v>4.0146365073547567</v>
      </c>
      <c r="H37" s="164">
        <f t="shared" si="54"/>
        <v>3.8406386598979738</v>
      </c>
      <c r="I37" s="164">
        <f t="shared" si="54"/>
        <v>3.7054218811720387</v>
      </c>
      <c r="J37" s="164">
        <f t="shared" si="54"/>
        <v>3.5970739135457501</v>
      </c>
      <c r="K37" s="164">
        <f t="shared" si="54"/>
        <v>3.5081617296992724</v>
      </c>
      <c r="L37" s="164">
        <f t="shared" si="54"/>
        <v>3.4337928676157192</v>
      </c>
      <c r="M37" s="164">
        <f t="shared" si="54"/>
        <v>3.3706078722906927</v>
      </c>
      <c r="N37" s="164">
        <f t="shared" si="54"/>
        <v>3.2688810134859496</v>
      </c>
      <c r="O37" s="164">
        <f t="shared" si="54"/>
        <v>3.1904327769684575</v>
      </c>
      <c r="P37" s="164">
        <f t="shared" si="54"/>
        <v>3.0770967202002626</v>
      </c>
      <c r="Q37" s="164">
        <f t="shared" si="54"/>
        <v>2.9989736634560038</v>
      </c>
      <c r="R37" s="164">
        <f t="shared" si="54"/>
        <v>2.9185158832334199</v>
      </c>
      <c r="S37" s="164">
        <f t="shared" si="54"/>
        <v>2.8354204683701814</v>
      </c>
      <c r="T37" s="164">
        <f t="shared" si="54"/>
        <v>2.7841438279889057</v>
      </c>
      <c r="U37" s="164">
        <f t="shared" si="54"/>
        <v>2.7139171158145916</v>
      </c>
      <c r="V37" s="164">
        <f t="shared" si="54"/>
        <v>2.6779300221563274</v>
      </c>
      <c r="W37" s="164">
        <f t="shared" si="54"/>
        <v>2.6227429523965675</v>
      </c>
      <c r="X37" s="164">
        <f t="shared" si="54"/>
        <v>2.5888776209327071</v>
      </c>
    </row>
    <row r="38" spans="1:24">
      <c r="A38" s="21">
        <f>A36+1</f>
        <v>19</v>
      </c>
      <c r="B38" s="163">
        <f t="shared" ref="B38:Q38" si="55">FINV(0.05,B$1,$A38)</f>
        <v>4.3807496923317979</v>
      </c>
      <c r="C38" s="163">
        <f t="shared" si="55"/>
        <v>3.521893260578826</v>
      </c>
      <c r="D38" s="163">
        <f t="shared" si="55"/>
        <v>3.1273500051133998</v>
      </c>
      <c r="E38" s="163">
        <f t="shared" si="55"/>
        <v>2.8951073075078422</v>
      </c>
      <c r="F38" s="163">
        <f t="shared" si="55"/>
        <v>2.7400575416853457</v>
      </c>
      <c r="G38" s="163">
        <f t="shared" si="55"/>
        <v>2.628318038338513</v>
      </c>
      <c r="H38" s="163">
        <f t="shared" si="55"/>
        <v>2.5435343014297049</v>
      </c>
      <c r="I38" s="163">
        <f t="shared" si="55"/>
        <v>2.4767701474512962</v>
      </c>
      <c r="J38" s="163">
        <f t="shared" si="55"/>
        <v>2.4226989371239691</v>
      </c>
      <c r="K38" s="163">
        <f t="shared" si="55"/>
        <v>2.3779336872898322</v>
      </c>
      <c r="L38" s="163">
        <f t="shared" si="55"/>
        <v>2.3402104406025011</v>
      </c>
      <c r="M38" s="163">
        <f t="shared" si="55"/>
        <v>2.3079544239310263</v>
      </c>
      <c r="N38" s="163">
        <f t="shared" si="55"/>
        <v>2.2556139017639962</v>
      </c>
      <c r="O38" s="163">
        <f t="shared" si="55"/>
        <v>2.2148950033328618</v>
      </c>
      <c r="P38" s="163">
        <f t="shared" si="55"/>
        <v>2.1554966371315096</v>
      </c>
      <c r="Q38" s="163">
        <f t="shared" si="55"/>
        <v>2.114142852918004</v>
      </c>
      <c r="R38" s="163">
        <f t="shared" ref="R38:X38" si="56">FINV(0.05,R$1,$A38)</f>
        <v>2.071185883598436</v>
      </c>
      <c r="S38" s="163">
        <f t="shared" si="56"/>
        <v>2.0264100551600932</v>
      </c>
      <c r="T38" s="163">
        <f t="shared" si="56"/>
        <v>1.9985614824699247</v>
      </c>
      <c r="U38" s="163">
        <f t="shared" si="56"/>
        <v>1.9601369771126174</v>
      </c>
      <c r="V38" s="163">
        <f t="shared" si="56"/>
        <v>1.9403139685861968</v>
      </c>
      <c r="W38" s="163">
        <f t="shared" si="56"/>
        <v>1.9097319003355429</v>
      </c>
      <c r="X38" s="163">
        <f t="shared" si="56"/>
        <v>1.8908512647272857</v>
      </c>
    </row>
    <row r="39" spans="1:24">
      <c r="B39" s="164">
        <f t="shared" ref="B39:X39" si="57">FINV(0.01,B$1,$A38)</f>
        <v>8.184946822468925</v>
      </c>
      <c r="C39" s="164">
        <f t="shared" si="57"/>
        <v>5.9258790222928566</v>
      </c>
      <c r="D39" s="164">
        <f t="shared" si="57"/>
        <v>5.0102868436196015</v>
      </c>
      <c r="E39" s="164">
        <f t="shared" si="57"/>
        <v>4.5002576989066974</v>
      </c>
      <c r="F39" s="164">
        <f t="shared" si="57"/>
        <v>4.1707669806148076</v>
      </c>
      <c r="G39" s="164">
        <f t="shared" si="57"/>
        <v>3.9385726154799414</v>
      </c>
      <c r="H39" s="164">
        <f t="shared" si="57"/>
        <v>3.7652693946393363</v>
      </c>
      <c r="I39" s="164">
        <f t="shared" si="57"/>
        <v>3.630524582702261</v>
      </c>
      <c r="J39" s="164">
        <f t="shared" si="57"/>
        <v>3.5225025399101528</v>
      </c>
      <c r="K39" s="164">
        <f t="shared" si="57"/>
        <v>3.4338168829739004</v>
      </c>
      <c r="L39" s="164">
        <f t="shared" si="57"/>
        <v>3.3596049428705039</v>
      </c>
      <c r="M39" s="164">
        <f t="shared" si="57"/>
        <v>3.296527029846799</v>
      </c>
      <c r="N39" s="164">
        <f t="shared" si="57"/>
        <v>3.1949148645173349</v>
      </c>
      <c r="O39" s="164">
        <f t="shared" si="57"/>
        <v>3.1164993319675025</v>
      </c>
      <c r="P39" s="164">
        <f t="shared" si="57"/>
        <v>3.0031087716581344</v>
      </c>
      <c r="Q39" s="164">
        <f t="shared" si="57"/>
        <v>2.9248656189376123</v>
      </c>
      <c r="R39" s="164">
        <f t="shared" si="57"/>
        <v>2.8442005181321566</v>
      </c>
      <c r="S39" s="164">
        <f t="shared" si="57"/>
        <v>2.7607862527761822</v>
      </c>
      <c r="T39" s="164">
        <f t="shared" si="57"/>
        <v>2.7092512039341496</v>
      </c>
      <c r="U39" s="164">
        <f t="shared" si="57"/>
        <v>2.6385819396727954</v>
      </c>
      <c r="V39" s="164">
        <f t="shared" si="57"/>
        <v>2.6023233091811462</v>
      </c>
      <c r="W39" s="164">
        <f t="shared" si="57"/>
        <v>2.5466529120482204</v>
      </c>
      <c r="X39" s="164">
        <f t="shared" si="57"/>
        <v>2.5124465435942089</v>
      </c>
    </row>
    <row r="40" spans="1:24">
      <c r="A40" s="21">
        <f>A38+1</f>
        <v>20</v>
      </c>
      <c r="B40" s="163">
        <f t="shared" ref="B40:Q40" si="58">FINV(0.05,B$1,$A40)</f>
        <v>4.3512435033292896</v>
      </c>
      <c r="C40" s="163">
        <f t="shared" si="58"/>
        <v>3.492828476735633</v>
      </c>
      <c r="D40" s="163">
        <f t="shared" si="58"/>
        <v>3.0983912121407795</v>
      </c>
      <c r="E40" s="163">
        <f t="shared" si="58"/>
        <v>2.8660814020156589</v>
      </c>
      <c r="F40" s="163">
        <f t="shared" si="58"/>
        <v>2.7108898372096917</v>
      </c>
      <c r="G40" s="163">
        <f t="shared" si="58"/>
        <v>2.5989777115642028</v>
      </c>
      <c r="H40" s="163">
        <f t="shared" si="58"/>
        <v>2.5140110629988341</v>
      </c>
      <c r="I40" s="163">
        <f t="shared" si="58"/>
        <v>2.4470637479798238</v>
      </c>
      <c r="J40" s="163">
        <f t="shared" si="58"/>
        <v>2.39281410844228</v>
      </c>
      <c r="K40" s="163">
        <f t="shared" si="58"/>
        <v>2.3478775669983114</v>
      </c>
      <c r="L40" s="163">
        <f t="shared" si="58"/>
        <v>2.3099912103073517</v>
      </c>
      <c r="M40" s="163">
        <f t="shared" si="58"/>
        <v>2.2775805735464223</v>
      </c>
      <c r="N40" s="163">
        <f t="shared" si="58"/>
        <v>2.2249557061877732</v>
      </c>
      <c r="O40" s="163">
        <f t="shared" si="58"/>
        <v>2.1839831670720335</v>
      </c>
      <c r="P40" s="163">
        <f t="shared" si="58"/>
        <v>2.1241552129197361</v>
      </c>
      <c r="Q40" s="163">
        <f t="shared" si="58"/>
        <v>2.0824537182164797</v>
      </c>
      <c r="R40" s="163">
        <f t="shared" ref="R40:X40" si="59">FINV(0.05,R$1,$A40)</f>
        <v>2.0390859041820075</v>
      </c>
      <c r="S40" s="163">
        <f t="shared" si="59"/>
        <v>1.9938190986725561</v>
      </c>
      <c r="T40" s="163">
        <f t="shared" si="59"/>
        <v>1.965627939505292</v>
      </c>
      <c r="U40" s="163">
        <f t="shared" si="59"/>
        <v>1.9266766829736346</v>
      </c>
      <c r="V40" s="163">
        <f t="shared" si="59"/>
        <v>1.9065544200411884</v>
      </c>
      <c r="W40" s="163">
        <f t="shared" si="59"/>
        <v>1.8754691264938008</v>
      </c>
      <c r="X40" s="163">
        <f t="shared" si="59"/>
        <v>1.8562499887457804</v>
      </c>
    </row>
    <row r="41" spans="1:24">
      <c r="B41" s="164">
        <f t="shared" ref="B41:X41" si="60">FINV(0.01,B$1,$A40)</f>
        <v>8.0959580640856981</v>
      </c>
      <c r="C41" s="164">
        <f t="shared" si="60"/>
        <v>5.8489319246111338</v>
      </c>
      <c r="D41" s="164">
        <f t="shared" si="60"/>
        <v>4.9381933823105379</v>
      </c>
      <c r="E41" s="164">
        <f t="shared" si="60"/>
        <v>4.4306901614377745</v>
      </c>
      <c r="F41" s="164">
        <f t="shared" si="60"/>
        <v>4.1026846305847338</v>
      </c>
      <c r="G41" s="164">
        <f t="shared" si="60"/>
        <v>3.8714268151294093</v>
      </c>
      <c r="H41" s="164">
        <f t="shared" si="60"/>
        <v>3.6987401520550511</v>
      </c>
      <c r="I41" s="164">
        <f t="shared" si="60"/>
        <v>3.5644120532989327</v>
      </c>
      <c r="J41" s="164">
        <f t="shared" si="60"/>
        <v>3.4566756315171574</v>
      </c>
      <c r="K41" s="164">
        <f t="shared" si="60"/>
        <v>3.3681863891887427</v>
      </c>
      <c r="L41" s="164">
        <f t="shared" si="60"/>
        <v>3.2941084287218501</v>
      </c>
      <c r="M41" s="164">
        <f t="shared" si="60"/>
        <v>3.2311198312104144</v>
      </c>
      <c r="N41" s="164">
        <f t="shared" si="60"/>
        <v>3.1295973258005958</v>
      </c>
      <c r="O41" s="164">
        <f t="shared" si="60"/>
        <v>3.0511983936872107</v>
      </c>
      <c r="P41" s="164">
        <f t="shared" si="60"/>
        <v>2.9377352773658152</v>
      </c>
      <c r="Q41" s="164">
        <f t="shared" si="60"/>
        <v>2.8593632640522086</v>
      </c>
      <c r="R41" s="164">
        <f t="shared" si="60"/>
        <v>2.7784848954551866</v>
      </c>
      <c r="S41" s="164">
        <f t="shared" si="60"/>
        <v>2.6947486291912934</v>
      </c>
      <c r="T41" s="164">
        <f t="shared" si="60"/>
        <v>2.6429544717336584</v>
      </c>
      <c r="U41" s="164">
        <f t="shared" si="60"/>
        <v>2.5718426566612891</v>
      </c>
      <c r="V41" s="164">
        <f t="shared" si="60"/>
        <v>2.5353126078052211</v>
      </c>
      <c r="W41" s="164">
        <f t="shared" si="60"/>
        <v>2.4791586035659807</v>
      </c>
      <c r="X41" s="164">
        <f t="shared" si="60"/>
        <v>2.4446103488150857</v>
      </c>
    </row>
    <row r="42" spans="1:24">
      <c r="A42" s="21">
        <f>A40+1</f>
        <v>21</v>
      </c>
      <c r="B42" s="163">
        <f t="shared" ref="B42:Q42" si="61">FINV(0.05,B$1,$A42)</f>
        <v>4.3247937431830454</v>
      </c>
      <c r="C42" s="163">
        <f t="shared" si="61"/>
        <v>3.4668001115424172</v>
      </c>
      <c r="D42" s="163">
        <f t="shared" si="61"/>
        <v>3.0724669863968779</v>
      </c>
      <c r="E42" s="163">
        <f t="shared" si="61"/>
        <v>2.8400998074753825</v>
      </c>
      <c r="F42" s="163">
        <f t="shared" si="61"/>
        <v>2.6847807301748476</v>
      </c>
      <c r="G42" s="163">
        <f t="shared" si="61"/>
        <v>2.5727116405095254</v>
      </c>
      <c r="H42" s="163">
        <f t="shared" si="61"/>
        <v>2.487577703722041</v>
      </c>
      <c r="I42" s="163">
        <f t="shared" si="61"/>
        <v>2.4204621973544564</v>
      </c>
      <c r="J42" s="163">
        <f t="shared" si="61"/>
        <v>2.3660481920354548</v>
      </c>
      <c r="K42" s="163">
        <f t="shared" si="61"/>
        <v>2.3209534393074382</v>
      </c>
      <c r="L42" s="163">
        <f t="shared" si="61"/>
        <v>2.2829160778604543</v>
      </c>
      <c r="M42" s="163">
        <f t="shared" si="61"/>
        <v>2.2503619990631631</v>
      </c>
      <c r="N42" s="163">
        <f t="shared" si="61"/>
        <v>2.1974726256497723</v>
      </c>
      <c r="O42" s="163">
        <f t="shared" si="61"/>
        <v>2.1562633892503578</v>
      </c>
      <c r="P42" s="163">
        <f t="shared" si="61"/>
        <v>2.096032976558122</v>
      </c>
      <c r="Q42" s="163">
        <f t="shared" si="61"/>
        <v>2.0540043122355676</v>
      </c>
      <c r="R42" s="163">
        <f t="shared" ref="R42:X42" si="62">FINV(0.05,R$1,$A42)</f>
        <v>2.0102483000593172</v>
      </c>
      <c r="S42" s="163">
        <f t="shared" si="62"/>
        <v>1.9645152656162601</v>
      </c>
      <c r="T42" s="163">
        <f t="shared" si="62"/>
        <v>1.935997279988545</v>
      </c>
      <c r="U42" s="163">
        <f t="shared" si="62"/>
        <v>1.8965410465501862</v>
      </c>
      <c r="V42" s="163">
        <f t="shared" si="62"/>
        <v>1.8761305504862087</v>
      </c>
      <c r="W42" s="163">
        <f t="shared" si="62"/>
        <v>1.8445583140563075</v>
      </c>
      <c r="X42" s="163">
        <f t="shared" si="62"/>
        <v>1.8250100072479118</v>
      </c>
    </row>
    <row r="43" spans="1:24">
      <c r="B43" s="164">
        <f t="shared" ref="B43:X43" si="63">FINV(0.01,B$1,$A42)</f>
        <v>8.0165969468084768</v>
      </c>
      <c r="C43" s="164">
        <f t="shared" si="63"/>
        <v>5.7804156882425568</v>
      </c>
      <c r="D43" s="164">
        <f t="shared" si="63"/>
        <v>4.8740461970006939</v>
      </c>
      <c r="E43" s="164">
        <f t="shared" si="63"/>
        <v>4.3688151740781915</v>
      </c>
      <c r="F43" s="164">
        <f t="shared" si="63"/>
        <v>4.0421438611741243</v>
      </c>
      <c r="G43" s="164">
        <f t="shared" si="63"/>
        <v>3.8117254972548089</v>
      </c>
      <c r="H43" s="164">
        <f t="shared" si="63"/>
        <v>3.639589558217867</v>
      </c>
      <c r="I43" s="164">
        <f t="shared" si="63"/>
        <v>3.5056317946181963</v>
      </c>
      <c r="J43" s="164">
        <f t="shared" si="63"/>
        <v>3.3981473576496946</v>
      </c>
      <c r="K43" s="164">
        <f t="shared" si="63"/>
        <v>3.3098295716133923</v>
      </c>
      <c r="L43" s="164">
        <f t="shared" si="63"/>
        <v>3.235866728679325</v>
      </c>
      <c r="M43" s="164">
        <f t="shared" si="63"/>
        <v>3.1729529764531397</v>
      </c>
      <c r="N43" s="164">
        <f t="shared" si="63"/>
        <v>3.0715000712073786</v>
      </c>
      <c r="O43" s="164">
        <f t="shared" si="63"/>
        <v>2.9931051917027456</v>
      </c>
      <c r="P43" s="164">
        <f t="shared" si="63"/>
        <v>2.8795561927863593</v>
      </c>
      <c r="Q43" s="164">
        <f t="shared" si="63"/>
        <v>2.8010495568884362</v>
      </c>
      <c r="R43" s="164">
        <f t="shared" si="63"/>
        <v>2.7199548892134362</v>
      </c>
      <c r="S43" s="164">
        <f t="shared" si="63"/>
        <v>2.6358963540355456</v>
      </c>
      <c r="T43" s="164">
        <f t="shared" si="63"/>
        <v>2.5838441354207835</v>
      </c>
      <c r="U43" s="164">
        <f t="shared" si="63"/>
        <v>2.512292173232372</v>
      </c>
      <c r="V43" s="164">
        <f t="shared" si="63"/>
        <v>2.4754920760233459</v>
      </c>
      <c r="W43" s="164">
        <f t="shared" si="63"/>
        <v>2.4188561483303612</v>
      </c>
      <c r="X43" s="164">
        <f t="shared" si="63"/>
        <v>2.3839663915442788</v>
      </c>
    </row>
    <row r="44" spans="1:24">
      <c r="A44" s="21">
        <f>A42+1</f>
        <v>22</v>
      </c>
      <c r="B44" s="163">
        <f t="shared" ref="B44:Q44" si="64">FINV(0.05,B$1,$A44)</f>
        <v>4.3009495017776587</v>
      </c>
      <c r="C44" s="163">
        <f t="shared" si="64"/>
        <v>3.4433567793667246</v>
      </c>
      <c r="D44" s="163">
        <f t="shared" si="64"/>
        <v>3.0491249886524128</v>
      </c>
      <c r="E44" s="163">
        <f t="shared" si="64"/>
        <v>2.8167083396402548</v>
      </c>
      <c r="F44" s="163">
        <f t="shared" si="64"/>
        <v>2.6612739171180357</v>
      </c>
      <c r="G44" s="163">
        <f t="shared" si="64"/>
        <v>2.5490614138436585</v>
      </c>
      <c r="H44" s="163">
        <f t="shared" si="64"/>
        <v>2.4637738299608096</v>
      </c>
      <c r="I44" s="163">
        <f t="shared" si="64"/>
        <v>2.3965032837639266</v>
      </c>
      <c r="J44" s="163">
        <f t="shared" si="64"/>
        <v>2.341937327665792</v>
      </c>
      <c r="K44" s="163">
        <f t="shared" si="64"/>
        <v>2.2966959569377261</v>
      </c>
      <c r="L44" s="163">
        <f t="shared" si="64"/>
        <v>2.2585183566229916</v>
      </c>
      <c r="M44" s="163">
        <f t="shared" si="64"/>
        <v>2.2258308070834687</v>
      </c>
      <c r="N44" s="163">
        <f t="shared" si="64"/>
        <v>2.1726946934761573</v>
      </c>
      <c r="O44" s="163">
        <f t="shared" si="64"/>
        <v>2.1312640004233261</v>
      </c>
      <c r="P44" s="163">
        <f t="shared" si="64"/>
        <v>2.0706556612429461</v>
      </c>
      <c r="Q44" s="163">
        <f t="shared" si="64"/>
        <v>2.0283185080245354</v>
      </c>
      <c r="R44" s="163">
        <f t="shared" ref="R44:X44" si="65">FINV(0.05,R$1,$A44)</f>
        <v>1.9841950017136885</v>
      </c>
      <c r="S44" s="163">
        <f t="shared" si="65"/>
        <v>1.9380184963055032</v>
      </c>
      <c r="T44" s="163">
        <f t="shared" si="65"/>
        <v>1.9091882500129203</v>
      </c>
      <c r="U44" s="163">
        <f t="shared" si="65"/>
        <v>1.8692472559693041</v>
      </c>
      <c r="V44" s="163">
        <f t="shared" si="65"/>
        <v>1.8485587970903099</v>
      </c>
      <c r="W44" s="163">
        <f t="shared" si="65"/>
        <v>1.8165148251107721</v>
      </c>
      <c r="X44" s="163">
        <f t="shared" si="65"/>
        <v>1.7966460712944849</v>
      </c>
    </row>
    <row r="45" spans="1:24">
      <c r="B45" s="164">
        <f t="shared" ref="B45:X45" si="66">FINV(0.01,B$1,$A44)</f>
        <v>7.9453857291700425</v>
      </c>
      <c r="C45" s="164">
        <f t="shared" si="66"/>
        <v>5.7190219124822725</v>
      </c>
      <c r="D45" s="164">
        <f t="shared" si="66"/>
        <v>4.8166057778160596</v>
      </c>
      <c r="E45" s="164">
        <f t="shared" si="66"/>
        <v>4.3134294969595839</v>
      </c>
      <c r="F45" s="164">
        <f t="shared" si="66"/>
        <v>3.9879632231269468</v>
      </c>
      <c r="G45" s="164">
        <f t="shared" si="66"/>
        <v>3.7583014350037565</v>
      </c>
      <c r="H45" s="164">
        <f t="shared" si="66"/>
        <v>3.58666022429485</v>
      </c>
      <c r="I45" s="164">
        <f t="shared" si="66"/>
        <v>3.4530335271058066</v>
      </c>
      <c r="J45" s="164">
        <f t="shared" si="66"/>
        <v>3.3457727565515318</v>
      </c>
      <c r="K45" s="164">
        <f t="shared" si="66"/>
        <v>3.2576055600492366</v>
      </c>
      <c r="L45" s="164">
        <f t="shared" si="66"/>
        <v>3.1837421959607717</v>
      </c>
      <c r="M45" s="164">
        <f t="shared" si="66"/>
        <v>3.120891410114691</v>
      </c>
      <c r="N45" s="164">
        <f t="shared" si="66"/>
        <v>3.0194919265452138</v>
      </c>
      <c r="O45" s="164">
        <f t="shared" si="66"/>
        <v>2.9410912993872245</v>
      </c>
      <c r="P45" s="164">
        <f t="shared" si="66"/>
        <v>2.8274466969950249</v>
      </c>
      <c r="Q45" s="164">
        <f t="shared" si="66"/>
        <v>2.7488019344295553</v>
      </c>
      <c r="R45" s="164">
        <f t="shared" si="66"/>
        <v>2.6674901030475171</v>
      </c>
      <c r="S45" s="164">
        <f t="shared" si="66"/>
        <v>2.5831111522853996</v>
      </c>
      <c r="T45" s="164">
        <f t="shared" si="66"/>
        <v>2.5308032017973017</v>
      </c>
      <c r="U45" s="164">
        <f t="shared" si="66"/>
        <v>2.4588152633218643</v>
      </c>
      <c r="V45" s="164">
        <f t="shared" si="66"/>
        <v>2.4217474147775198</v>
      </c>
      <c r="W45" s="164">
        <f t="shared" si="66"/>
        <v>2.3646327150879922</v>
      </c>
      <c r="X45" s="164">
        <f t="shared" si="66"/>
        <v>2.3294027720835975</v>
      </c>
    </row>
    <row r="46" spans="1:24">
      <c r="A46" s="21">
        <f>A44+1</f>
        <v>23</v>
      </c>
      <c r="B46" s="163">
        <f t="shared" ref="B46:Q46" si="67">FINV(0.05,B$1,$A46)</f>
        <v>4.2793443091446495</v>
      </c>
      <c r="C46" s="163">
        <f t="shared" si="67"/>
        <v>3.4221322078611793</v>
      </c>
      <c r="D46" s="163">
        <f t="shared" si="67"/>
        <v>3.0279983823321985</v>
      </c>
      <c r="E46" s="163">
        <f t="shared" si="67"/>
        <v>2.7955387373613885</v>
      </c>
      <c r="F46" s="163">
        <f t="shared" si="67"/>
        <v>2.6399994260529942</v>
      </c>
      <c r="G46" s="163">
        <f t="shared" si="67"/>
        <v>2.5276553252421778</v>
      </c>
      <c r="H46" s="163">
        <f t="shared" si="67"/>
        <v>2.442226085684859</v>
      </c>
      <c r="I46" s="163">
        <f t="shared" si="67"/>
        <v>2.3748121258206289</v>
      </c>
      <c r="J46" s="163">
        <f t="shared" si="67"/>
        <v>2.3201052423166302</v>
      </c>
      <c r="K46" s="163">
        <f t="shared" si="67"/>
        <v>2.2747275850332507</v>
      </c>
      <c r="L46" s="163">
        <f t="shared" si="67"/>
        <v>2.2364193702652937</v>
      </c>
      <c r="M46" s="163">
        <f t="shared" si="67"/>
        <v>2.2036072889298093</v>
      </c>
      <c r="N46" s="163">
        <f t="shared" si="67"/>
        <v>2.1502404189676305</v>
      </c>
      <c r="O46" s="163">
        <f t="shared" si="67"/>
        <v>2.1086020384900936</v>
      </c>
      <c r="P46" s="163">
        <f t="shared" si="67"/>
        <v>2.0476380468629714</v>
      </c>
      <c r="Q46" s="163">
        <f t="shared" si="67"/>
        <v>2.0050094582451163</v>
      </c>
      <c r="R46" s="163">
        <f t="shared" ref="R46:X46" si="68">FINV(0.05,R$1,$A46)</f>
        <v>1.9605374535103979</v>
      </c>
      <c r="S46" s="163">
        <f t="shared" si="68"/>
        <v>1.9139384758017035</v>
      </c>
      <c r="T46" s="163">
        <f t="shared" si="68"/>
        <v>1.8848094749833517</v>
      </c>
      <c r="U46" s="163">
        <f t="shared" si="68"/>
        <v>1.844402551020877</v>
      </c>
      <c r="V46" s="163">
        <f t="shared" si="68"/>
        <v>1.8234457312541779</v>
      </c>
      <c r="W46" s="163">
        <f t="shared" si="68"/>
        <v>1.7909442751395397</v>
      </c>
      <c r="X46" s="163">
        <f t="shared" si="68"/>
        <v>1.7707632543703229</v>
      </c>
    </row>
    <row r="47" spans="1:24">
      <c r="B47" s="164">
        <f t="shared" ref="B47:X47" si="69">FINV(0.01,B$1,$A46)</f>
        <v>7.8811336413683684</v>
      </c>
      <c r="C47" s="164">
        <f t="shared" si="69"/>
        <v>5.6636987680960402</v>
      </c>
      <c r="D47" s="164">
        <f t="shared" si="69"/>
        <v>4.7648767593744088</v>
      </c>
      <c r="E47" s="164">
        <f t="shared" si="69"/>
        <v>4.2635674594574988</v>
      </c>
      <c r="F47" s="164">
        <f t="shared" si="69"/>
        <v>3.9391948547411948</v>
      </c>
      <c r="G47" s="164">
        <f t="shared" si="69"/>
        <v>3.7102183612777666</v>
      </c>
      <c r="H47" s="164">
        <f t="shared" si="69"/>
        <v>3.5390238778798131</v>
      </c>
      <c r="I47" s="164">
        <f t="shared" si="69"/>
        <v>3.4056947335838363</v>
      </c>
      <c r="J47" s="164">
        <f t="shared" si="69"/>
        <v>3.2986335973739407</v>
      </c>
      <c r="K47" s="164">
        <f t="shared" si="69"/>
        <v>3.2105994059372773</v>
      </c>
      <c r="L47" s="164">
        <f t="shared" si="69"/>
        <v>3.1368224547776271</v>
      </c>
      <c r="M47" s="164">
        <f t="shared" si="69"/>
        <v>3.0740248137477555</v>
      </c>
      <c r="N47" s="164">
        <f t="shared" si="69"/>
        <v>2.9726656305758974</v>
      </c>
      <c r="O47" s="164">
        <f t="shared" si="69"/>
        <v>2.8942515962402315</v>
      </c>
      <c r="P47" s="164">
        <f t="shared" si="69"/>
        <v>2.7805044379954045</v>
      </c>
      <c r="Q47" s="164">
        <f t="shared" si="69"/>
        <v>2.701719748255953</v>
      </c>
      <c r="R47" s="164">
        <f t="shared" si="69"/>
        <v>2.6201914986432375</v>
      </c>
      <c r="S47" s="164">
        <f t="shared" si="69"/>
        <v>2.5354955417872231</v>
      </c>
      <c r="T47" s="164">
        <f t="shared" si="69"/>
        <v>2.4829351241178728</v>
      </c>
      <c r="U47" s="164">
        <f t="shared" si="69"/>
        <v>2.4105166735005907</v>
      </c>
      <c r="V47" s="164">
        <f t="shared" si="69"/>
        <v>2.3731840548149838</v>
      </c>
      <c r="W47" s="164">
        <f t="shared" si="69"/>
        <v>2.3155948304820022</v>
      </c>
      <c r="X47" s="164">
        <f t="shared" si="69"/>
        <v>2.2800267213940204</v>
      </c>
    </row>
    <row r="48" spans="1:24">
      <c r="A48" s="21">
        <f>A46+1</f>
        <v>24</v>
      </c>
      <c r="B48" s="163">
        <f t="shared" ref="B48:Q48" si="70">FINV(0.05,B$1,$A48)</f>
        <v>4.2596772726902348</v>
      </c>
      <c r="C48" s="163">
        <f t="shared" si="70"/>
        <v>3.4028261053501945</v>
      </c>
      <c r="D48" s="163">
        <f t="shared" si="70"/>
        <v>3.0087865704473615</v>
      </c>
      <c r="E48" s="163">
        <f t="shared" si="70"/>
        <v>2.7762892892514786</v>
      </c>
      <c r="F48" s="163">
        <f t="shared" si="70"/>
        <v>2.6206541478628855</v>
      </c>
      <c r="G48" s="163">
        <f t="shared" si="70"/>
        <v>2.5081888234232559</v>
      </c>
      <c r="H48" s="163">
        <f t="shared" si="70"/>
        <v>2.4226285334209159</v>
      </c>
      <c r="I48" s="163">
        <f t="shared" si="70"/>
        <v>2.3550814948462078</v>
      </c>
      <c r="J48" s="163">
        <f t="shared" si="70"/>
        <v>2.3002435225148403</v>
      </c>
      <c r="K48" s="163">
        <f t="shared" si="70"/>
        <v>2.2547388307326033</v>
      </c>
      <c r="L48" s="163">
        <f t="shared" si="70"/>
        <v>2.2163086455581746</v>
      </c>
      <c r="M48" s="163">
        <f t="shared" si="70"/>
        <v>2.1833800816129392</v>
      </c>
      <c r="N48" s="163">
        <f t="shared" si="70"/>
        <v>2.1297968964373228</v>
      </c>
      <c r="O48" s="163">
        <f t="shared" si="70"/>
        <v>2.0879633175401313</v>
      </c>
      <c r="P48" s="163">
        <f t="shared" si="70"/>
        <v>2.0266639715539498</v>
      </c>
      <c r="Q48" s="163">
        <f t="shared" si="70"/>
        <v>1.9837595684896132</v>
      </c>
      <c r="R48" s="163">
        <f t="shared" ref="R48:X48" si="71">FINV(0.05,R$1,$A48)</f>
        <v>1.9389565493538539</v>
      </c>
      <c r="S48" s="163">
        <f t="shared" si="71"/>
        <v>1.8919545330539409</v>
      </c>
      <c r="T48" s="163">
        <f t="shared" si="71"/>
        <v>1.8625393376060164</v>
      </c>
      <c r="U48" s="163">
        <f t="shared" si="71"/>
        <v>1.8216840739627671</v>
      </c>
      <c r="V48" s="163">
        <f t="shared" si="71"/>
        <v>1.8004678962572562</v>
      </c>
      <c r="W48" s="163">
        <f t="shared" si="71"/>
        <v>1.7675223514139233</v>
      </c>
      <c r="X48" s="163">
        <f t="shared" si="71"/>
        <v>1.7470367594638041</v>
      </c>
    </row>
    <row r="49" spans="1:24">
      <c r="B49" s="164">
        <f t="shared" ref="B49:X49" si="72">FINV(0.01,B$1,$A48)</f>
        <v>7.8228705933679761</v>
      </c>
      <c r="C49" s="164">
        <f t="shared" si="72"/>
        <v>5.6135912114648372</v>
      </c>
      <c r="D49" s="164">
        <f t="shared" si="72"/>
        <v>4.7180508074958016</v>
      </c>
      <c r="E49" s="164">
        <f t="shared" si="72"/>
        <v>4.2184452673562687</v>
      </c>
      <c r="F49" s="164">
        <f t="shared" si="72"/>
        <v>3.8950696548170858</v>
      </c>
      <c r="G49" s="164">
        <f t="shared" si="72"/>
        <v>3.6667167179453148</v>
      </c>
      <c r="H49" s="164">
        <f t="shared" si="72"/>
        <v>3.4959275204932752</v>
      </c>
      <c r="I49" s="164">
        <f t="shared" si="72"/>
        <v>3.3628671199494815</v>
      </c>
      <c r="J49" s="164">
        <f t="shared" si="72"/>
        <v>3.2559850744613912</v>
      </c>
      <c r="K49" s="164">
        <f t="shared" si="72"/>
        <v>3.1680689619836455</v>
      </c>
      <c r="L49" s="164">
        <f t="shared" si="72"/>
        <v>3.0943674306033633</v>
      </c>
      <c r="M49" s="164">
        <f t="shared" si="72"/>
        <v>3.0316147610976976</v>
      </c>
      <c r="N49" s="164">
        <f t="shared" si="72"/>
        <v>2.9302851856000292</v>
      </c>
      <c r="O49" s="164">
        <f t="shared" si="72"/>
        <v>2.8518517646756258</v>
      </c>
      <c r="P49" s="164">
        <f t="shared" si="72"/>
        <v>2.7379972346524548</v>
      </c>
      <c r="Q49" s="164">
        <f t="shared" si="72"/>
        <v>2.6590721043481582</v>
      </c>
      <c r="R49" s="164">
        <f t="shared" si="72"/>
        <v>2.5773293750966428</v>
      </c>
      <c r="S49" s="164">
        <f t="shared" si="72"/>
        <v>2.4923209546421456</v>
      </c>
      <c r="T49" s="164">
        <f t="shared" si="72"/>
        <v>2.4395120101516254</v>
      </c>
      <c r="U49" s="164">
        <f t="shared" si="72"/>
        <v>2.3666694484930497</v>
      </c>
      <c r="V49" s="164">
        <f t="shared" si="72"/>
        <v>2.3290755417418314</v>
      </c>
      <c r="W49" s="164">
        <f t="shared" si="72"/>
        <v>2.2710168543334617</v>
      </c>
      <c r="X49" s="164">
        <f t="shared" si="72"/>
        <v>2.2351131309878385</v>
      </c>
    </row>
    <row r="50" spans="1:24">
      <c r="A50" s="21">
        <f>A48+1</f>
        <v>25</v>
      </c>
      <c r="B50" s="163">
        <f t="shared" ref="B50:Q50" si="73">FINV(0.05,B$1,$A50)</f>
        <v>4.2416990502771483</v>
      </c>
      <c r="C50" s="163">
        <f t="shared" si="73"/>
        <v>3.3851899614491709</v>
      </c>
      <c r="D50" s="163">
        <f t="shared" si="73"/>
        <v>2.9912409095499513</v>
      </c>
      <c r="E50" s="163">
        <f t="shared" si="73"/>
        <v>2.7587104697176335</v>
      </c>
      <c r="F50" s="163">
        <f t="shared" si="73"/>
        <v>2.6029874027870616</v>
      </c>
      <c r="G50" s="163">
        <f t="shared" si="73"/>
        <v>2.4904100180874127</v>
      </c>
      <c r="H50" s="163">
        <f t="shared" si="73"/>
        <v>2.4047281081005818</v>
      </c>
      <c r="I50" s="163">
        <f t="shared" si="73"/>
        <v>2.3370572240603038</v>
      </c>
      <c r="J50" s="163">
        <f t="shared" si="73"/>
        <v>2.2820969851989057</v>
      </c>
      <c r="K50" s="163">
        <f t="shared" si="73"/>
        <v>2.2364735810505119</v>
      </c>
      <c r="L50" s="163">
        <f t="shared" si="73"/>
        <v>2.1979292217362301</v>
      </c>
      <c r="M50" s="163">
        <f t="shared" si="73"/>
        <v>2.1648914524188396</v>
      </c>
      <c r="N50" s="163">
        <f t="shared" si="73"/>
        <v>2.111105049172846</v>
      </c>
      <c r="O50" s="163">
        <f t="shared" si="73"/>
        <v>2.0690876402164804</v>
      </c>
      <c r="P50" s="163">
        <f t="shared" si="73"/>
        <v>2.0074714988038003</v>
      </c>
      <c r="Q50" s="163">
        <f t="shared" si="73"/>
        <v>1.9643056340653762</v>
      </c>
      <c r="R50" s="163">
        <f t="shared" ref="R50:X50" si="74">FINV(0.05,R$1,$A50)</f>
        <v>1.9191877395511303</v>
      </c>
      <c r="S50" s="163">
        <f t="shared" si="74"/>
        <v>1.8718007187451413</v>
      </c>
      <c r="T50" s="163">
        <f t="shared" si="74"/>
        <v>1.8421110389522612</v>
      </c>
      <c r="U50" s="163">
        <f t="shared" si="74"/>
        <v>1.8008239090749183</v>
      </c>
      <c r="V50" s="163">
        <f t="shared" si="74"/>
        <v>1.779356836433168</v>
      </c>
      <c r="W50" s="163">
        <f t="shared" si="74"/>
        <v>1.745979827025461</v>
      </c>
      <c r="X50" s="163">
        <f t="shared" si="74"/>
        <v>1.7251969242192808</v>
      </c>
    </row>
    <row r="51" spans="1:24">
      <c r="B51" s="164">
        <f t="shared" ref="B51:X51" si="75">FINV(0.01,B$1,$A50)</f>
        <v>7.769798415368995</v>
      </c>
      <c r="C51" s="164">
        <f t="shared" si="75"/>
        <v>5.5679971343240915</v>
      </c>
      <c r="D51" s="164">
        <f t="shared" si="75"/>
        <v>4.6754647823259132</v>
      </c>
      <c r="E51" s="164">
        <f t="shared" si="75"/>
        <v>4.1774202346456386</v>
      </c>
      <c r="F51" s="164">
        <f t="shared" si="75"/>
        <v>3.8549571646630025</v>
      </c>
      <c r="G51" s="164">
        <f t="shared" si="75"/>
        <v>3.6271739696815497</v>
      </c>
      <c r="H51" s="164">
        <f t="shared" si="75"/>
        <v>3.4567540466360827</v>
      </c>
      <c r="I51" s="164">
        <f t="shared" si="75"/>
        <v>3.3239374603151659</v>
      </c>
      <c r="J51" s="164">
        <f t="shared" si="75"/>
        <v>3.2172168262410796</v>
      </c>
      <c r="K51" s="164">
        <f t="shared" si="75"/>
        <v>3.1294060385896803</v>
      </c>
      <c r="L51" s="164">
        <f t="shared" si="75"/>
        <v>3.0557706181569282</v>
      </c>
      <c r="M51" s="164">
        <f t="shared" si="75"/>
        <v>2.9930560784080233</v>
      </c>
      <c r="N51" s="164">
        <f t="shared" si="75"/>
        <v>2.8917473618484197</v>
      </c>
      <c r="O51" s="164">
        <f t="shared" si="75"/>
        <v>2.8132899019516726</v>
      </c>
      <c r="P51" s="164">
        <f t="shared" si="75"/>
        <v>2.6993248391832063</v>
      </c>
      <c r="Q51" s="164">
        <f t="shared" si="75"/>
        <v>2.6202597266206942</v>
      </c>
      <c r="R51" s="164">
        <f t="shared" si="75"/>
        <v>2.5383053347150568</v>
      </c>
      <c r="S51" s="164">
        <f t="shared" si="75"/>
        <v>2.4529898071783975</v>
      </c>
      <c r="T51" s="164">
        <f t="shared" si="75"/>
        <v>2.39993675583642</v>
      </c>
      <c r="U51" s="164">
        <f t="shared" si="75"/>
        <v>2.3266771513002404</v>
      </c>
      <c r="V51" s="164">
        <f t="shared" si="75"/>
        <v>2.2888258000548554</v>
      </c>
      <c r="W51" s="164">
        <f t="shared" si="75"/>
        <v>2.2303033103150938</v>
      </c>
      <c r="X51" s="164">
        <f t="shared" si="75"/>
        <v>2.194066923984606</v>
      </c>
    </row>
    <row r="52" spans="1:24">
      <c r="A52" s="21">
        <f>A50+1</f>
        <v>26</v>
      </c>
      <c r="B52" s="163">
        <f t="shared" ref="B52:Q52" si="76">FINV(0.05,B$1,$A52)</f>
        <v>4.2252012731274871</v>
      </c>
      <c r="C52" s="163">
        <f t="shared" si="76"/>
        <v>3.3690163594954443</v>
      </c>
      <c r="D52" s="163">
        <f t="shared" si="76"/>
        <v>2.9751539639733933</v>
      </c>
      <c r="E52" s="163">
        <f t="shared" si="76"/>
        <v>2.7425941372218592</v>
      </c>
      <c r="F52" s="163">
        <f t="shared" si="76"/>
        <v>2.5867900870625911</v>
      </c>
      <c r="G52" s="163">
        <f t="shared" si="76"/>
        <v>2.4741087807709587</v>
      </c>
      <c r="H52" s="163">
        <f t="shared" si="76"/>
        <v>2.3883136780251135</v>
      </c>
      <c r="I52" s="163">
        <f t="shared" si="76"/>
        <v>2.3205272350337482</v>
      </c>
      <c r="J52" s="163">
        <f t="shared" si="76"/>
        <v>2.2654526743472831</v>
      </c>
      <c r="K52" s="163">
        <f t="shared" si="76"/>
        <v>2.2197180736851587</v>
      </c>
      <c r="L52" s="163">
        <f t="shared" si="76"/>
        <v>2.1810665988755176</v>
      </c>
      <c r="M52" s="163">
        <f t="shared" si="76"/>
        <v>2.1479262277221571</v>
      </c>
      <c r="N52" s="163">
        <f t="shared" si="76"/>
        <v>2.0939485260192829</v>
      </c>
      <c r="O52" s="163">
        <f t="shared" si="76"/>
        <v>2.0517576691038331</v>
      </c>
      <c r="P52" s="163">
        <f t="shared" si="76"/>
        <v>1.9898417525775969</v>
      </c>
      <c r="Q52" s="163">
        <f t="shared" si="76"/>
        <v>1.9464276507245075</v>
      </c>
      <c r="R52" s="163">
        <f t="shared" ref="R52:X52" si="77">FINV(0.05,R$1,$A52)</f>
        <v>1.9010098174121537</v>
      </c>
      <c r="S52" s="163">
        <f t="shared" si="77"/>
        <v>1.853254568473869</v>
      </c>
      <c r="T52" s="163">
        <f t="shared" si="77"/>
        <v>1.82330134810972</v>
      </c>
      <c r="U52" s="163">
        <f t="shared" si="77"/>
        <v>1.7815978150097345</v>
      </c>
      <c r="V52" s="163">
        <f t="shared" si="77"/>
        <v>1.7598878211965985</v>
      </c>
      <c r="W52" s="163">
        <f t="shared" si="77"/>
        <v>1.726091272799815</v>
      </c>
      <c r="X52" s="163">
        <f t="shared" si="77"/>
        <v>1.7050179257658125</v>
      </c>
    </row>
    <row r="53" spans="1:24">
      <c r="B53" s="164">
        <f t="shared" ref="B53:X53" si="78">FINV(0.01,B$1,$A52)</f>
        <v>7.7212544577376017</v>
      </c>
      <c r="C53" s="164">
        <f t="shared" si="78"/>
        <v>5.5263347139389776</v>
      </c>
      <c r="D53" s="164">
        <f t="shared" si="78"/>
        <v>4.6365696243343484</v>
      </c>
      <c r="E53" s="164">
        <f t="shared" si="78"/>
        <v>4.1399604836950115</v>
      </c>
      <c r="F53" s="164">
        <f t="shared" si="78"/>
        <v>3.8183357627898964</v>
      </c>
      <c r="G53" s="164">
        <f t="shared" si="78"/>
        <v>3.5910751263933767</v>
      </c>
      <c r="H53" s="164">
        <f t="shared" si="78"/>
        <v>3.4209929972886104</v>
      </c>
      <c r="I53" s="164">
        <f t="shared" si="78"/>
        <v>3.2883985212388325</v>
      </c>
      <c r="J53" s="164">
        <f t="shared" si="78"/>
        <v>3.1818239903274277</v>
      </c>
      <c r="K53" s="164">
        <f t="shared" si="78"/>
        <v>3.0941075623036727</v>
      </c>
      <c r="L53" s="164">
        <f t="shared" si="78"/>
        <v>3.0205303234843557</v>
      </c>
      <c r="M53" s="164">
        <f t="shared" si="78"/>
        <v>2.9578481555713019</v>
      </c>
      <c r="N53" s="164">
        <f t="shared" si="78"/>
        <v>2.8565531161505175</v>
      </c>
      <c r="O53" s="164">
        <f t="shared" si="78"/>
        <v>2.7780680188602824</v>
      </c>
      <c r="P53" s="164">
        <f t="shared" si="78"/>
        <v>2.6639905475890413</v>
      </c>
      <c r="Q53" s="164">
        <f t="shared" si="78"/>
        <v>2.5847866422118586</v>
      </c>
      <c r="R53" s="164">
        <f t="shared" si="78"/>
        <v>2.5026240440409309</v>
      </c>
      <c r="S53" s="164">
        <f t="shared" si="78"/>
        <v>2.4170073381880215</v>
      </c>
      <c r="T53" s="164">
        <f t="shared" si="78"/>
        <v>2.3637149307979204</v>
      </c>
      <c r="U53" s="164">
        <f t="shared" si="78"/>
        <v>2.2900458130591779</v>
      </c>
      <c r="V53" s="164">
        <f t="shared" si="78"/>
        <v>2.2519411157406526</v>
      </c>
      <c r="W53" s="164">
        <f t="shared" si="78"/>
        <v>2.1929609183207752</v>
      </c>
      <c r="X53" s="164">
        <f t="shared" si="78"/>
        <v>2.1563951176790721</v>
      </c>
    </row>
    <row r="54" spans="1:24">
      <c r="A54" s="21">
        <f>A52+1</f>
        <v>27</v>
      </c>
      <c r="B54" s="163">
        <f t="shared" ref="B54:Q54" si="79">FINV(0.05,B$1,$A54)</f>
        <v>4.2100084683597556</v>
      </c>
      <c r="C54" s="163">
        <f t="shared" si="79"/>
        <v>3.3541308285291991</v>
      </c>
      <c r="D54" s="163">
        <f t="shared" si="79"/>
        <v>2.9603513184112873</v>
      </c>
      <c r="E54" s="163">
        <f t="shared" si="79"/>
        <v>2.727765306033989</v>
      </c>
      <c r="F54" s="163">
        <f t="shared" si="79"/>
        <v>2.5718864057841535</v>
      </c>
      <c r="G54" s="163">
        <f t="shared" si="79"/>
        <v>2.4591084425783349</v>
      </c>
      <c r="H54" s="163">
        <f t="shared" si="79"/>
        <v>2.3732077116305983</v>
      </c>
      <c r="I54" s="163">
        <f t="shared" si="79"/>
        <v>2.3053131774274283</v>
      </c>
      <c r="J54" s="163">
        <f t="shared" si="79"/>
        <v>2.250131477202665</v>
      </c>
      <c r="K54" s="163">
        <f t="shared" si="79"/>
        <v>2.2042924927726482</v>
      </c>
      <c r="L54" s="163">
        <f t="shared" si="79"/>
        <v>2.1655403157856803</v>
      </c>
      <c r="M54" s="163">
        <f t="shared" si="79"/>
        <v>2.1323033552378292</v>
      </c>
      <c r="N54" s="163">
        <f t="shared" si="79"/>
        <v>2.0781452377453404</v>
      </c>
      <c r="O54" s="163">
        <f t="shared" si="79"/>
        <v>2.0357904427594149</v>
      </c>
      <c r="P54" s="163">
        <f t="shared" si="79"/>
        <v>1.9735904039339767</v>
      </c>
      <c r="Q54" s="163">
        <f t="shared" si="79"/>
        <v>1.9299402814055464</v>
      </c>
      <c r="R54" s="163">
        <f t="shared" ref="R54:X54" si="80">FINV(0.05,R$1,$A54)</f>
        <v>1.8842363662807258</v>
      </c>
      <c r="S54" s="163">
        <f t="shared" si="80"/>
        <v>1.8361285306318316</v>
      </c>
      <c r="T54" s="163">
        <f t="shared" si="80"/>
        <v>1.8059220189991982</v>
      </c>
      <c r="U54" s="163">
        <f t="shared" si="80"/>
        <v>1.763816627495123</v>
      </c>
      <c r="V54" s="163">
        <f t="shared" si="80"/>
        <v>1.7418712409742254</v>
      </c>
      <c r="W54" s="163">
        <f t="shared" si="80"/>
        <v>1.7076664433975803</v>
      </c>
      <c r="X54" s="163">
        <f t="shared" si="80"/>
        <v>1.6863091610811229</v>
      </c>
    </row>
    <row r="55" spans="1:24">
      <c r="B55" s="164">
        <f t="shared" ref="B55:X55" si="81">FINV(0.01,B$1,$A54)</f>
        <v>7.6766840488874859</v>
      </c>
      <c r="C55" s="164">
        <f t="shared" si="81"/>
        <v>5.488117768420703</v>
      </c>
      <c r="D55" s="164">
        <f t="shared" si="81"/>
        <v>4.6009068946622849</v>
      </c>
      <c r="E55" s="164">
        <f t="shared" si="81"/>
        <v>4.1056221130833501</v>
      </c>
      <c r="F55" s="164">
        <f t="shared" si="81"/>
        <v>3.7847702132414436</v>
      </c>
      <c r="G55" s="164">
        <f t="shared" si="81"/>
        <v>3.5579905431887022</v>
      </c>
      <c r="H55" s="164">
        <f t="shared" si="81"/>
        <v>3.3882185368762139</v>
      </c>
      <c r="I55" s="164">
        <f t="shared" si="81"/>
        <v>3.2558271691272624</v>
      </c>
      <c r="J55" s="164">
        <f t="shared" si="81"/>
        <v>3.1493854106511754</v>
      </c>
      <c r="K55" s="164">
        <f t="shared" si="81"/>
        <v>3.0617538614993811</v>
      </c>
      <c r="L55" s="164">
        <f t="shared" si="81"/>
        <v>2.9882280130472605</v>
      </c>
      <c r="M55" s="164">
        <f t="shared" si="81"/>
        <v>2.9255733474711967</v>
      </c>
      <c r="N55" s="164">
        <f t="shared" si="81"/>
        <v>2.82428607438781</v>
      </c>
      <c r="O55" s="164">
        <f t="shared" si="81"/>
        <v>2.7457705823587855</v>
      </c>
      <c r="P55" s="164">
        <f t="shared" si="81"/>
        <v>2.6315798260686596</v>
      </c>
      <c r="Q55" s="164">
        <f t="shared" si="81"/>
        <v>2.5522388638976929</v>
      </c>
      <c r="R55" s="164">
        <f t="shared" si="81"/>
        <v>2.4698719728842633</v>
      </c>
      <c r="S55" s="164">
        <f t="shared" si="81"/>
        <v>2.3839604057272661</v>
      </c>
      <c r="T55" s="164">
        <f t="shared" si="81"/>
        <v>2.3304336105873582</v>
      </c>
      <c r="U55" s="164">
        <f t="shared" si="81"/>
        <v>2.2563628136166773</v>
      </c>
      <c r="V55" s="164">
        <f t="shared" si="81"/>
        <v>2.2180090415014582</v>
      </c>
      <c r="W55" s="164">
        <f t="shared" si="81"/>
        <v>2.1585775372355975</v>
      </c>
      <c r="X55" s="164">
        <f t="shared" si="81"/>
        <v>2.1216857891250989</v>
      </c>
    </row>
    <row r="56" spans="1:24">
      <c r="A56" s="21">
        <f>A54+1</f>
        <v>28</v>
      </c>
      <c r="B56" s="163">
        <f t="shared" ref="B56:Q56" si="82">FINV(0.05,B$1,$A56)</f>
        <v>4.195971818557763</v>
      </c>
      <c r="C56" s="163">
        <f t="shared" si="82"/>
        <v>3.3403855582377591</v>
      </c>
      <c r="D56" s="163">
        <f t="shared" si="82"/>
        <v>2.9466852660172647</v>
      </c>
      <c r="E56" s="163">
        <f t="shared" si="82"/>
        <v>2.7140758041450779</v>
      </c>
      <c r="F56" s="163">
        <f t="shared" si="82"/>
        <v>2.5581275011108073</v>
      </c>
      <c r="G56" s="163">
        <f t="shared" si="82"/>
        <v>2.4452593950893835</v>
      </c>
      <c r="H56" s="163">
        <f t="shared" si="82"/>
        <v>2.3592598540564387</v>
      </c>
      <c r="I56" s="163">
        <f t="shared" si="82"/>
        <v>2.2912639841441615</v>
      </c>
      <c r="J56" s="163">
        <f t="shared" si="82"/>
        <v>2.2359816606702894</v>
      </c>
      <c r="K56" s="163">
        <f t="shared" si="82"/>
        <v>2.1900444888747517</v>
      </c>
      <c r="L56" s="163">
        <f t="shared" si="82"/>
        <v>2.1511974556149491</v>
      </c>
      <c r="M56" s="163">
        <f t="shared" si="82"/>
        <v>2.1178693969856757</v>
      </c>
      <c r="N56" s="163">
        <f t="shared" si="82"/>
        <v>2.0635408289937751</v>
      </c>
      <c r="O56" s="163">
        <f t="shared" si="82"/>
        <v>2.0210308310745786</v>
      </c>
      <c r="P56" s="163">
        <f t="shared" si="82"/>
        <v>1.9585611022711011</v>
      </c>
      <c r="Q56" s="163">
        <f t="shared" si="82"/>
        <v>1.9146862711110562</v>
      </c>
      <c r="R56" s="163">
        <f t="shared" ref="R56:X56" si="83">FINV(0.05,R$1,$A56)</f>
        <v>1.8687091581310833</v>
      </c>
      <c r="S56" s="163">
        <f t="shared" si="83"/>
        <v>1.820263349153169</v>
      </c>
      <c r="T56" s="163">
        <f t="shared" si="83"/>
        <v>1.7898131639736796</v>
      </c>
      <c r="U56" s="163">
        <f t="shared" si="83"/>
        <v>1.7473196212768374</v>
      </c>
      <c r="V56" s="163">
        <f t="shared" si="83"/>
        <v>1.7251459635675737</v>
      </c>
      <c r="W56" s="163">
        <f t="shared" si="83"/>
        <v>1.6905436255979833</v>
      </c>
      <c r="X56" s="163">
        <f t="shared" si="83"/>
        <v>1.6689085905706409</v>
      </c>
    </row>
    <row r="57" spans="1:24">
      <c r="B57" s="164">
        <f t="shared" ref="B57:X57" si="84">FINV(0.01,B$1,$A56)</f>
        <v>7.6356193977628095</v>
      </c>
      <c r="C57" s="164">
        <f t="shared" si="84"/>
        <v>5.4529369212239249</v>
      </c>
      <c r="D57" s="164">
        <f t="shared" si="84"/>
        <v>4.568090863679573</v>
      </c>
      <c r="E57" s="164">
        <f t="shared" si="84"/>
        <v>4.07403177491961</v>
      </c>
      <c r="F57" s="164">
        <f t="shared" si="84"/>
        <v>3.753894538830854</v>
      </c>
      <c r="G57" s="164">
        <f t="shared" si="84"/>
        <v>3.5275589889138619</v>
      </c>
      <c r="H57" s="164">
        <f t="shared" si="84"/>
        <v>3.3580726588472127</v>
      </c>
      <c r="I57" s="164">
        <f t="shared" si="84"/>
        <v>3.2258676765439178</v>
      </c>
      <c r="J57" s="164">
        <f t="shared" si="84"/>
        <v>3.1195470205736457</v>
      </c>
      <c r="K57" s="164">
        <f t="shared" si="84"/>
        <v>3.0319921098269678</v>
      </c>
      <c r="L57" s="164">
        <f t="shared" si="84"/>
        <v>2.9585118057576629</v>
      </c>
      <c r="M57" s="164">
        <f t="shared" si="84"/>
        <v>2.8958805059582322</v>
      </c>
      <c r="N57" s="164">
        <f t="shared" si="84"/>
        <v>2.7945961252784226</v>
      </c>
      <c r="O57" s="164">
        <f t="shared" si="84"/>
        <v>2.7160481550521554</v>
      </c>
      <c r="P57" s="164">
        <f t="shared" si="84"/>
        <v>2.6017440139010155</v>
      </c>
      <c r="Q57" s="164">
        <f t="shared" si="84"/>
        <v>2.5222681352392962</v>
      </c>
      <c r="R57" s="164">
        <f t="shared" si="84"/>
        <v>2.4397011821578296</v>
      </c>
      <c r="S57" s="164">
        <f t="shared" si="84"/>
        <v>2.3535013185327207</v>
      </c>
      <c r="T57" s="164">
        <f t="shared" si="84"/>
        <v>2.2997452348804059</v>
      </c>
      <c r="U57" s="164">
        <f t="shared" si="84"/>
        <v>2.2252807763530842</v>
      </c>
      <c r="V57" s="164">
        <f t="shared" si="84"/>
        <v>2.1866823103054767</v>
      </c>
      <c r="W57" s="164">
        <f t="shared" si="84"/>
        <v>2.1268061070647435</v>
      </c>
      <c r="X57" s="164">
        <f t="shared" si="84"/>
        <v>2.0895920346592822</v>
      </c>
    </row>
    <row r="58" spans="1:24">
      <c r="A58" s="21">
        <f>A56+1</f>
        <v>29</v>
      </c>
      <c r="B58" s="163">
        <f t="shared" ref="B58:Q58" si="85">FINV(0.05,B$1,$A58)</f>
        <v>4.1829642890582726</v>
      </c>
      <c r="C58" s="163">
        <f t="shared" si="85"/>
        <v>3.3276544985720609</v>
      </c>
      <c r="D58" s="163">
        <f t="shared" si="85"/>
        <v>2.9340298896641732</v>
      </c>
      <c r="E58" s="163">
        <f t="shared" si="85"/>
        <v>2.701399331923267</v>
      </c>
      <c r="F58" s="163">
        <f t="shared" si="85"/>
        <v>2.5453864879485462</v>
      </c>
      <c r="G58" s="163">
        <f t="shared" si="85"/>
        <v>2.4324341045767892</v>
      </c>
      <c r="H58" s="163">
        <f t="shared" si="85"/>
        <v>2.3463419220205526</v>
      </c>
      <c r="I58" s="163">
        <f t="shared" si="85"/>
        <v>2.2782508490515503</v>
      </c>
      <c r="J58" s="163">
        <f t="shared" si="85"/>
        <v>2.2228738339299583</v>
      </c>
      <c r="K58" s="163">
        <f t="shared" si="85"/>
        <v>2.1768441283023519</v>
      </c>
      <c r="L58" s="163">
        <f t="shared" si="85"/>
        <v>2.1379075834785843</v>
      </c>
      <c r="M58" s="163">
        <f t="shared" si="85"/>
        <v>2.1044934566039637</v>
      </c>
      <c r="N58" s="163">
        <f t="shared" si="85"/>
        <v>2.0500035883724257</v>
      </c>
      <c r="O58" s="163">
        <f t="shared" si="85"/>
        <v>2.0073464317053995</v>
      </c>
      <c r="P58" s="163">
        <f t="shared" si="85"/>
        <v>1.9446203517996814</v>
      </c>
      <c r="Q58" s="163">
        <f t="shared" si="85"/>
        <v>1.9005313097716623</v>
      </c>
      <c r="R58" s="163">
        <f t="shared" ref="R58:X58" si="86">FINV(0.05,R$1,$A58)</f>
        <v>1.8542930028526727</v>
      </c>
      <c r="S58" s="163">
        <f t="shared" si="86"/>
        <v>1.8055228995549784</v>
      </c>
      <c r="T58" s="163">
        <f t="shared" si="86"/>
        <v>1.7748380822095646</v>
      </c>
      <c r="U58" s="163">
        <f t="shared" si="86"/>
        <v>1.7319693287782141</v>
      </c>
      <c r="V58" s="163">
        <f t="shared" si="86"/>
        <v>1.7095741481650479</v>
      </c>
      <c r="W58" s="163">
        <f t="shared" si="86"/>
        <v>1.6745844455966379</v>
      </c>
      <c r="X58" s="163">
        <f t="shared" si="86"/>
        <v>1.6526775414637069</v>
      </c>
    </row>
    <row r="59" spans="1:24">
      <c r="B59" s="164">
        <f t="shared" ref="B59:X59" si="87">FINV(0.01,B$1,$A58)</f>
        <v>7.59766324995402</v>
      </c>
      <c r="C59" s="164">
        <f t="shared" si="87"/>
        <v>5.420445040307313</v>
      </c>
      <c r="D59" s="164">
        <f t="shared" si="87"/>
        <v>4.5377946777611333</v>
      </c>
      <c r="E59" s="164">
        <f t="shared" si="87"/>
        <v>4.0448732260845732</v>
      </c>
      <c r="F59" s="164">
        <f t="shared" si="87"/>
        <v>3.7253988048022095</v>
      </c>
      <c r="G59" s="164">
        <f t="shared" si="87"/>
        <v>3.4994745829027694</v>
      </c>
      <c r="H59" s="164">
        <f t="shared" si="87"/>
        <v>3.3302522295877437</v>
      </c>
      <c r="I59" s="164">
        <f t="shared" si="87"/>
        <v>3.1982188446886846</v>
      </c>
      <c r="J59" s="164">
        <f t="shared" si="87"/>
        <v>3.0920090251085832</v>
      </c>
      <c r="K59" s="164">
        <f t="shared" si="87"/>
        <v>3.0045235552378218</v>
      </c>
      <c r="L59" s="164">
        <f t="shared" si="87"/>
        <v>2.9310837395888196</v>
      </c>
      <c r="M59" s="164">
        <f t="shared" si="87"/>
        <v>2.8684722772823728</v>
      </c>
      <c r="N59" s="164">
        <f t="shared" si="87"/>
        <v>2.7671867653484457</v>
      </c>
      <c r="O59" s="164">
        <f t="shared" si="87"/>
        <v>2.6886047751765529</v>
      </c>
      <c r="P59" s="164">
        <f t="shared" si="87"/>
        <v>2.5741877518134899</v>
      </c>
      <c r="Q59" s="164">
        <f t="shared" si="87"/>
        <v>2.4945793911020573</v>
      </c>
      <c r="R59" s="164">
        <f t="shared" si="87"/>
        <v>2.4118168168257332</v>
      </c>
      <c r="S59" s="164">
        <f t="shared" si="87"/>
        <v>2.3253353620911468</v>
      </c>
      <c r="T59" s="164">
        <f t="shared" si="87"/>
        <v>2.2713551539393357</v>
      </c>
      <c r="U59" s="164">
        <f t="shared" si="87"/>
        <v>2.1965051426079163</v>
      </c>
      <c r="V59" s="164">
        <f t="shared" si="87"/>
        <v>2.157666424150718</v>
      </c>
      <c r="W59" s="164">
        <f t="shared" si="87"/>
        <v>2.0973522596292207</v>
      </c>
      <c r="X59" s="164">
        <f t="shared" si="87"/>
        <v>2.0598195939708273</v>
      </c>
    </row>
    <row r="60" spans="1:24">
      <c r="A60" s="21">
        <f>A58+1</f>
        <v>30</v>
      </c>
      <c r="B60" s="163">
        <f t="shared" ref="B60:Q60" si="88">FINV(0.05,B$1,$A60)</f>
        <v>4.1708767857666915</v>
      </c>
      <c r="C60" s="163">
        <f t="shared" si="88"/>
        <v>3.3158295010135221</v>
      </c>
      <c r="D60" s="163">
        <f t="shared" si="88"/>
        <v>2.9222771906450378</v>
      </c>
      <c r="E60" s="163">
        <f t="shared" si="88"/>
        <v>2.6896275736914181</v>
      </c>
      <c r="F60" s="163">
        <f t="shared" si="88"/>
        <v>2.5335545475592705</v>
      </c>
      <c r="G60" s="163">
        <f t="shared" si="88"/>
        <v>2.4205231885575733</v>
      </c>
      <c r="H60" s="163">
        <f t="shared" si="88"/>
        <v>2.334343964844781</v>
      </c>
      <c r="I60" s="163">
        <f t="shared" si="88"/>
        <v>2.2661632741381426</v>
      </c>
      <c r="J60" s="163">
        <f t="shared" si="88"/>
        <v>2.2106969833035763</v>
      </c>
      <c r="K60" s="163">
        <f t="shared" si="88"/>
        <v>2.164579917125474</v>
      </c>
      <c r="L60" s="163">
        <f t="shared" si="88"/>
        <v>2.1255587608755109</v>
      </c>
      <c r="M60" s="163">
        <f t="shared" si="88"/>
        <v>2.0920631852759421</v>
      </c>
      <c r="N60" s="163">
        <f t="shared" si="88"/>
        <v>2.0374204401455578</v>
      </c>
      <c r="O60" s="163">
        <f t="shared" si="88"/>
        <v>1.9946235504207348</v>
      </c>
      <c r="P60" s="163">
        <f t="shared" si="88"/>
        <v>1.9316534752369297</v>
      </c>
      <c r="Q60" s="163">
        <f t="shared" si="88"/>
        <v>1.8873599845302909</v>
      </c>
      <c r="R60" s="163">
        <f t="shared" ref="R60:X60" si="89">FINV(0.05,R$1,$A60)</f>
        <v>1.8408716891117587</v>
      </c>
      <c r="S60" s="163">
        <f t="shared" si="89"/>
        <v>1.7917901186320135</v>
      </c>
      <c r="T60" s="163">
        <f t="shared" si="89"/>
        <v>1.7608791829480261</v>
      </c>
      <c r="U60" s="163">
        <f t="shared" si="89"/>
        <v>1.717647455139937</v>
      </c>
      <c r="V60" s="163">
        <f t="shared" si="89"/>
        <v>1.6950371564724307</v>
      </c>
      <c r="W60" s="163">
        <f t="shared" si="89"/>
        <v>1.6596697745011426</v>
      </c>
      <c r="X60" s="163">
        <f t="shared" si="89"/>
        <v>1.6374966100415658</v>
      </c>
    </row>
    <row r="61" spans="1:24">
      <c r="B61" s="164">
        <f t="shared" ref="B61:X61" si="90">FINV(0.01,B$1,$A60)</f>
        <v>7.5624760946386322</v>
      </c>
      <c r="C61" s="164">
        <f t="shared" si="90"/>
        <v>5.3903458631778829</v>
      </c>
      <c r="D61" s="164">
        <f t="shared" si="90"/>
        <v>4.5097395624590648</v>
      </c>
      <c r="E61" s="164">
        <f t="shared" si="90"/>
        <v>4.0178768365875239</v>
      </c>
      <c r="F61" s="164">
        <f t="shared" si="90"/>
        <v>3.6990188114125706</v>
      </c>
      <c r="G61" s="164">
        <f t="shared" si="90"/>
        <v>3.4734766086671285</v>
      </c>
      <c r="H61" s="164">
        <f t="shared" si="90"/>
        <v>3.3044988866923952</v>
      </c>
      <c r="I61" s="164">
        <f t="shared" si="90"/>
        <v>3.1726239635133386</v>
      </c>
      <c r="J61" s="164">
        <f t="shared" si="90"/>
        <v>3.0665159079349871</v>
      </c>
      <c r="K61" s="164">
        <f t="shared" si="90"/>
        <v>2.9790935636338816</v>
      </c>
      <c r="L61" s="164">
        <f t="shared" si="90"/>
        <v>2.9056898445644901</v>
      </c>
      <c r="M61" s="164">
        <f t="shared" si="90"/>
        <v>2.8430951990777369</v>
      </c>
      <c r="N61" s="164">
        <f t="shared" si="90"/>
        <v>2.7418052327950027</v>
      </c>
      <c r="O61" s="164">
        <f t="shared" si="90"/>
        <v>2.6631881175089065</v>
      </c>
      <c r="P61" s="164">
        <f t="shared" si="90"/>
        <v>2.5486591801019278</v>
      </c>
      <c r="Q61" s="164">
        <f t="shared" si="90"/>
        <v>2.4689209804085266</v>
      </c>
      <c r="R61" s="164">
        <f t="shared" si="90"/>
        <v>2.3859673534585197</v>
      </c>
      <c r="S61" s="164">
        <f t="shared" si="90"/>
        <v>2.2992110715305802</v>
      </c>
      <c r="T61" s="164">
        <f t="shared" si="90"/>
        <v>2.2450119171323184</v>
      </c>
      <c r="U61" s="164">
        <f t="shared" si="90"/>
        <v>2.169784481694224</v>
      </c>
      <c r="V61" s="164">
        <f t="shared" si="90"/>
        <v>2.1307099751352045</v>
      </c>
      <c r="W61" s="164">
        <f t="shared" si="90"/>
        <v>2.0699646565910323</v>
      </c>
      <c r="X61" s="164">
        <f t="shared" si="90"/>
        <v>2.0321171984876711</v>
      </c>
    </row>
    <row r="62" spans="1:24">
      <c r="A62" s="21">
        <f>A60+2</f>
        <v>32</v>
      </c>
      <c r="B62" s="163">
        <f t="shared" ref="B62:Q62" si="91">FINV(0.05,B$1,$A62)</f>
        <v>4.1490974456995477</v>
      </c>
      <c r="C62" s="163">
        <f t="shared" si="91"/>
        <v>3.2945368164911413</v>
      </c>
      <c r="D62" s="163">
        <f t="shared" si="91"/>
        <v>2.9011195838408388</v>
      </c>
      <c r="E62" s="163">
        <f t="shared" si="91"/>
        <v>2.6684369425198411</v>
      </c>
      <c r="F62" s="163">
        <f t="shared" si="91"/>
        <v>2.5122549458481473</v>
      </c>
      <c r="G62" s="163">
        <f t="shared" si="91"/>
        <v>2.3990796306984743</v>
      </c>
      <c r="H62" s="163">
        <f t="shared" si="91"/>
        <v>2.3127411866337537</v>
      </c>
      <c r="I62" s="163">
        <f t="shared" si="91"/>
        <v>2.2443961388000435</v>
      </c>
      <c r="J62" s="163">
        <f t="shared" si="91"/>
        <v>2.1887657680695085</v>
      </c>
      <c r="K62" s="163">
        <f t="shared" si="91"/>
        <v>2.1424878405745966</v>
      </c>
      <c r="L62" s="163">
        <f t="shared" si="91"/>
        <v>2.1033106204584189</v>
      </c>
      <c r="M62" s="163">
        <f t="shared" si="91"/>
        <v>2.0696645794177364</v>
      </c>
      <c r="N62" s="163">
        <f t="shared" si="91"/>
        <v>2.014738814171722</v>
      </c>
      <c r="O62" s="163">
        <f t="shared" si="91"/>
        <v>1.9716825682596764</v>
      </c>
      <c r="P62" s="163">
        <f t="shared" si="91"/>
        <v>1.90825810790251</v>
      </c>
      <c r="Q62" s="163">
        <f t="shared" si="91"/>
        <v>1.8635824012597935</v>
      </c>
      <c r="R62" s="163">
        <f t="shared" ref="R62:X62" si="92">FINV(0.05,R$1,$A62)</f>
        <v>1.8166249024089718</v>
      </c>
      <c r="S62" s="163">
        <f t="shared" si="92"/>
        <v>1.7669558284318265</v>
      </c>
      <c r="T62" s="163">
        <f t="shared" si="92"/>
        <v>1.7356162991291695</v>
      </c>
      <c r="U62" s="163">
        <f t="shared" si="92"/>
        <v>1.6916927876817263</v>
      </c>
      <c r="V62" s="163">
        <f t="shared" si="92"/>
        <v>1.6686702232970521</v>
      </c>
      <c r="W62" s="163">
        <f t="shared" si="92"/>
        <v>1.6325747597661568</v>
      </c>
      <c r="X62" s="163">
        <f t="shared" si="92"/>
        <v>1.6098849062298441</v>
      </c>
    </row>
    <row r="63" spans="1:24">
      <c r="B63" s="164">
        <f t="shared" ref="B63:X63" si="93">FINV(0.01,B$1,$A62)</f>
        <v>7.4992808273236697</v>
      </c>
      <c r="C63" s="164">
        <f t="shared" si="93"/>
        <v>5.3363429146131818</v>
      </c>
      <c r="D63" s="164">
        <f t="shared" si="93"/>
        <v>4.4594285285032553</v>
      </c>
      <c r="E63" s="164">
        <f t="shared" si="93"/>
        <v>3.9694771866284357</v>
      </c>
      <c r="F63" s="164">
        <f t="shared" si="93"/>
        <v>3.6517308830025148</v>
      </c>
      <c r="G63" s="164">
        <f t="shared" si="93"/>
        <v>3.4268764316916318</v>
      </c>
      <c r="H63" s="164">
        <f t="shared" si="93"/>
        <v>3.258337778327149</v>
      </c>
      <c r="I63" s="164">
        <f t="shared" si="93"/>
        <v>3.1267458534922006</v>
      </c>
      <c r="J63" s="164">
        <f t="shared" si="93"/>
        <v>3.0208180485098723</v>
      </c>
      <c r="K63" s="164">
        <f t="shared" si="93"/>
        <v>2.9335059023711003</v>
      </c>
      <c r="L63" s="164">
        <f t="shared" si="93"/>
        <v>2.8601633617218702</v>
      </c>
      <c r="M63" s="164">
        <f t="shared" si="93"/>
        <v>2.7975949240372797</v>
      </c>
      <c r="N63" s="164">
        <f t="shared" si="93"/>
        <v>2.6962883003608971</v>
      </c>
      <c r="O63" s="164">
        <f t="shared" si="93"/>
        <v>2.6175989617687825</v>
      </c>
      <c r="P63" s="164">
        <f t="shared" si="93"/>
        <v>2.5028504445485265</v>
      </c>
      <c r="Q63" s="164">
        <f t="shared" si="93"/>
        <v>2.4228610127439754</v>
      </c>
      <c r="R63" s="164">
        <f t="shared" si="93"/>
        <v>2.3395391945153237</v>
      </c>
      <c r="S63" s="164">
        <f t="shared" si="93"/>
        <v>2.2522534868735824</v>
      </c>
      <c r="T63" s="164">
        <f t="shared" si="93"/>
        <v>2.1976318485808797</v>
      </c>
      <c r="U63" s="164">
        <f t="shared" si="93"/>
        <v>2.1216737711632376</v>
      </c>
      <c r="V63" s="164">
        <f t="shared" si="93"/>
        <v>2.0821410326815646</v>
      </c>
      <c r="W63" s="164">
        <f t="shared" si="93"/>
        <v>2.0205538811246582</v>
      </c>
      <c r="X63" s="164">
        <f t="shared" si="93"/>
        <v>1.982088375859177</v>
      </c>
    </row>
    <row r="64" spans="1:24">
      <c r="A64" s="21">
        <f>A62+2</f>
        <v>34</v>
      </c>
      <c r="B64" s="163">
        <f t="shared" ref="B64:Q64" si="94">FINV(0.05,B$1,$A64)</f>
        <v>4.1300177456520188</v>
      </c>
      <c r="C64" s="163">
        <f t="shared" si="94"/>
        <v>3.275897990672394</v>
      </c>
      <c r="D64" s="163">
        <f t="shared" si="94"/>
        <v>2.8826042042612277</v>
      </c>
      <c r="E64" s="163">
        <f t="shared" si="94"/>
        <v>2.6498940144623786</v>
      </c>
      <c r="F64" s="163">
        <f t="shared" si="94"/>
        <v>2.4936159503469142</v>
      </c>
      <c r="G64" s="163">
        <f t="shared" si="94"/>
        <v>2.3803127043676304</v>
      </c>
      <c r="H64" s="163">
        <f t="shared" si="94"/>
        <v>2.2938321598238942</v>
      </c>
      <c r="I64" s="163">
        <f t="shared" si="94"/>
        <v>2.2253399674380931</v>
      </c>
      <c r="J64" s="163">
        <f t="shared" si="94"/>
        <v>2.1695623174522973</v>
      </c>
      <c r="K64" s="163">
        <f t="shared" si="94"/>
        <v>2.1231396679011243</v>
      </c>
      <c r="L64" s="163">
        <f t="shared" si="94"/>
        <v>2.0838217487047213</v>
      </c>
      <c r="M64" s="163">
        <f t="shared" si="94"/>
        <v>2.0500397940892729</v>
      </c>
      <c r="N64" s="163">
        <f t="shared" si="94"/>
        <v>1.9948577071318205</v>
      </c>
      <c r="O64" s="163">
        <f t="shared" si="94"/>
        <v>1.9515658164660457</v>
      </c>
      <c r="P64" s="163">
        <f t="shared" si="94"/>
        <v>1.8877267943377978</v>
      </c>
      <c r="Q64" s="163">
        <f t="shared" si="94"/>
        <v>1.8427006727545729</v>
      </c>
      <c r="R64" s="163">
        <f t="shared" ref="R64:X64" si="95">FINV(0.05,R$1,$A64)</f>
        <v>1.7953108586211297</v>
      </c>
      <c r="S64" s="163">
        <f t="shared" si="95"/>
        <v>1.7450970459756125</v>
      </c>
      <c r="T64" s="163">
        <f t="shared" si="95"/>
        <v>1.7133576452759687</v>
      </c>
      <c r="U64" s="163">
        <f t="shared" si="95"/>
        <v>1.6687841306975904</v>
      </c>
      <c r="V64" s="163">
        <f t="shared" si="95"/>
        <v>1.6453714096884744</v>
      </c>
      <c r="W64" s="163">
        <f t="shared" si="95"/>
        <v>1.6085815853926422</v>
      </c>
      <c r="X64" s="163">
        <f t="shared" si="95"/>
        <v>1.5853946720796042</v>
      </c>
    </row>
    <row r="65" spans="1:24">
      <c r="B65" s="164">
        <f t="shared" ref="B65:X65" si="96">FINV(0.01,B$1,$A64)</f>
        <v>7.4441358222632363</v>
      </c>
      <c r="C65" s="164">
        <f t="shared" si="96"/>
        <v>5.2892769361665941</v>
      </c>
      <c r="D65" s="164">
        <f t="shared" si="96"/>
        <v>4.4156062428632872</v>
      </c>
      <c r="E65" s="164">
        <f t="shared" si="96"/>
        <v>3.9273333243426087</v>
      </c>
      <c r="F65" s="164">
        <f t="shared" si="96"/>
        <v>3.6105620622926469</v>
      </c>
      <c r="G65" s="164">
        <f t="shared" si="96"/>
        <v>3.3863094474948485</v>
      </c>
      <c r="H65" s="164">
        <f t="shared" si="96"/>
        <v>3.2181535454318335</v>
      </c>
      <c r="I65" s="164">
        <f t="shared" si="96"/>
        <v>3.0868067656901919</v>
      </c>
      <c r="J65" s="164">
        <f t="shared" si="96"/>
        <v>2.9810334461915011</v>
      </c>
      <c r="K65" s="164">
        <f t="shared" si="96"/>
        <v>2.8938139351444807</v>
      </c>
      <c r="L65" s="164">
        <f t="shared" si="96"/>
        <v>2.8205207280462816</v>
      </c>
      <c r="M65" s="164">
        <f t="shared" si="96"/>
        <v>2.7579707235420283</v>
      </c>
      <c r="N65" s="164">
        <f t="shared" si="96"/>
        <v>2.6566399347383451</v>
      </c>
      <c r="O65" s="164">
        <f t="shared" si="96"/>
        <v>2.5778773790953684</v>
      </c>
      <c r="P65" s="164">
        <f t="shared" si="96"/>
        <v>2.4629164310781841</v>
      </c>
      <c r="Q65" s="164">
        <f t="shared" si="96"/>
        <v>2.3826874379009135</v>
      </c>
      <c r="R65" s="164">
        <f t="shared" si="96"/>
        <v>2.2990159081367558</v>
      </c>
      <c r="S65" s="164">
        <f t="shared" si="96"/>
        <v>2.211227234726592</v>
      </c>
      <c r="T65" s="164">
        <f t="shared" si="96"/>
        <v>2.1562031973945621</v>
      </c>
      <c r="U65" s="164">
        <f t="shared" si="96"/>
        <v>2.0795460956091172</v>
      </c>
      <c r="V65" s="164">
        <f t="shared" si="96"/>
        <v>2.0395726408547716</v>
      </c>
      <c r="W65" s="164">
        <f t="shared" si="96"/>
        <v>1.9771707247739803</v>
      </c>
      <c r="X65" s="164">
        <f t="shared" si="96"/>
        <v>1.9381025737126463</v>
      </c>
    </row>
    <row r="66" spans="1:24">
      <c r="A66" s="21">
        <f>A64+2</f>
        <v>36</v>
      </c>
      <c r="B66" s="163">
        <f t="shared" ref="B66:Q66" si="97">FINV(0.05,B$1,$A66)</f>
        <v>4.1131652768128939</v>
      </c>
      <c r="C66" s="163">
        <f t="shared" si="97"/>
        <v>3.2594463061441079</v>
      </c>
      <c r="D66" s="163">
        <f t="shared" si="97"/>
        <v>2.8662655509401795</v>
      </c>
      <c r="E66" s="163">
        <f t="shared" si="97"/>
        <v>2.6335320942137543</v>
      </c>
      <c r="F66" s="163">
        <f t="shared" si="97"/>
        <v>2.4771686727109157</v>
      </c>
      <c r="G66" s="163">
        <f t="shared" si="97"/>
        <v>2.3637509583661451</v>
      </c>
      <c r="H66" s="163">
        <f t="shared" si="97"/>
        <v>2.2771427888981073</v>
      </c>
      <c r="I66" s="163">
        <f t="shared" si="97"/>
        <v>2.2085180743346684</v>
      </c>
      <c r="J66" s="163">
        <f t="shared" si="97"/>
        <v>2.1526074724580764</v>
      </c>
      <c r="K66" s="163">
        <f t="shared" si="97"/>
        <v>2.1060539102611209</v>
      </c>
      <c r="L66" s="163">
        <f t="shared" si="97"/>
        <v>2.0666084782375198</v>
      </c>
      <c r="M66" s="163">
        <f t="shared" si="97"/>
        <v>2.0327031329949867</v>
      </c>
      <c r="N66" s="163">
        <f t="shared" si="97"/>
        <v>1.9772877853635495</v>
      </c>
      <c r="O66" s="163">
        <f t="shared" si="97"/>
        <v>1.933780822708469</v>
      </c>
      <c r="P66" s="163">
        <f t="shared" si="97"/>
        <v>1.8695619872565981</v>
      </c>
      <c r="Q66" s="163">
        <f t="shared" si="97"/>
        <v>1.8242133811148136</v>
      </c>
      <c r="R66" s="163">
        <f t="shared" ref="R66:X66" si="98">FINV(0.05,R$1,$A66)</f>
        <v>1.7764238620802471</v>
      </c>
      <c r="S66" s="163">
        <f t="shared" si="98"/>
        <v>1.725703418317879</v>
      </c>
      <c r="T66" s="163">
        <f t="shared" si="98"/>
        <v>1.6935899338439195</v>
      </c>
      <c r="U66" s="163">
        <f t="shared" si="98"/>
        <v>1.6484042220012838</v>
      </c>
      <c r="V66" s="163">
        <f t="shared" si="98"/>
        <v>1.624621495005109</v>
      </c>
      <c r="W66" s="163">
        <f t="shared" si="98"/>
        <v>1.5871682248145405</v>
      </c>
      <c r="X66" s="163">
        <f t="shared" si="98"/>
        <v>1.5635023161837553</v>
      </c>
    </row>
    <row r="67" spans="1:24">
      <c r="B67" s="164">
        <f t="shared" ref="B67:X67" si="99">FINV(0.01,B$1,$A66)</f>
        <v>7.3955966552538195</v>
      </c>
      <c r="C67" s="164">
        <f t="shared" si="99"/>
        <v>5.2478939702679046</v>
      </c>
      <c r="D67" s="164">
        <f t="shared" si="99"/>
        <v>4.3770956208011764</v>
      </c>
      <c r="E67" s="164">
        <f t="shared" si="99"/>
        <v>3.8903082636867778</v>
      </c>
      <c r="F67" s="164">
        <f t="shared" si="99"/>
        <v>3.5743990660056024</v>
      </c>
      <c r="G67" s="164">
        <f t="shared" si="99"/>
        <v>3.3506774654535043</v>
      </c>
      <c r="H67" s="164">
        <f t="shared" si="99"/>
        <v>3.1828580898555687</v>
      </c>
      <c r="I67" s="164">
        <f t="shared" si="99"/>
        <v>3.051725585409808</v>
      </c>
      <c r="J67" s="164">
        <f t="shared" si="99"/>
        <v>2.9460859388305063</v>
      </c>
      <c r="K67" s="164">
        <f t="shared" si="99"/>
        <v>2.8589450754037284</v>
      </c>
      <c r="L67" s="164">
        <f t="shared" si="99"/>
        <v>2.785691971600385</v>
      </c>
      <c r="M67" s="164">
        <f t="shared" si="99"/>
        <v>2.7231545539664856</v>
      </c>
      <c r="N67" s="164">
        <f t="shared" si="99"/>
        <v>2.6217945814030257</v>
      </c>
      <c r="O67" s="164">
        <f t="shared" si="99"/>
        <v>2.5429591749775566</v>
      </c>
      <c r="P67" s="164">
        <f t="shared" si="99"/>
        <v>2.4277939872894603</v>
      </c>
      <c r="Q67" s="164">
        <f t="shared" si="99"/>
        <v>2.3473371686859621</v>
      </c>
      <c r="R67" s="164">
        <f t="shared" si="99"/>
        <v>2.2633339372231025</v>
      </c>
      <c r="S67" s="164">
        <f t="shared" si="99"/>
        <v>2.1750677835461913</v>
      </c>
      <c r="T67" s="164">
        <f t="shared" si="99"/>
        <v>2.1196606601493415</v>
      </c>
      <c r="U67" s="164">
        <f t="shared" si="99"/>
        <v>2.0423350429183484</v>
      </c>
      <c r="V67" s="164">
        <f t="shared" si="99"/>
        <v>2.0019378760090665</v>
      </c>
      <c r="W67" s="164">
        <f t="shared" si="99"/>
        <v>1.9387476843913787</v>
      </c>
      <c r="X67" s="164">
        <f t="shared" si="99"/>
        <v>1.8990921099894156</v>
      </c>
    </row>
    <row r="68" spans="1:24">
      <c r="A68" s="21">
        <f>A66+2</f>
        <v>38</v>
      </c>
      <c r="B68" s="163">
        <f t="shared" ref="B68:Q68" si="100">FINV(0.05,B$1,$A68)</f>
        <v>4.098171730880841</v>
      </c>
      <c r="C68" s="163">
        <f t="shared" si="100"/>
        <v>3.2448183607328067</v>
      </c>
      <c r="D68" s="163">
        <f t="shared" si="100"/>
        <v>2.8517413363298969</v>
      </c>
      <c r="E68" s="163">
        <f t="shared" si="100"/>
        <v>2.6189880137120771</v>
      </c>
      <c r="F68" s="163">
        <f t="shared" si="100"/>
        <v>2.4625482276670532</v>
      </c>
      <c r="G68" s="163">
        <f t="shared" si="100"/>
        <v>2.349027469063524</v>
      </c>
      <c r="H68" s="163">
        <f t="shared" si="100"/>
        <v>2.262304028843928</v>
      </c>
      <c r="I68" s="163">
        <f t="shared" si="100"/>
        <v>2.1935593235817543</v>
      </c>
      <c r="J68" s="163">
        <f t="shared" si="100"/>
        <v>2.1375280906236753</v>
      </c>
      <c r="K68" s="163">
        <f t="shared" si="100"/>
        <v>2.09085552682776</v>
      </c>
      <c r="L68" s="163">
        <f t="shared" si="100"/>
        <v>2.051293986345001</v>
      </c>
      <c r="M68" s="163">
        <f t="shared" si="100"/>
        <v>2.0172761081388972</v>
      </c>
      <c r="N68" s="163">
        <f t="shared" si="100"/>
        <v>1.9616475616226967</v>
      </c>
      <c r="O68" s="163">
        <f t="shared" si="100"/>
        <v>1.9179434973965528</v>
      </c>
      <c r="P68" s="163">
        <f t="shared" si="100"/>
        <v>1.8533753604761076</v>
      </c>
      <c r="Q68" s="163">
        <f t="shared" si="100"/>
        <v>1.8077289439224407</v>
      </c>
      <c r="R68" s="163">
        <f t="shared" ref="R68:X68" si="101">FINV(0.05,R$1,$A68)</f>
        <v>1.7595687048454416</v>
      </c>
      <c r="S68" s="163">
        <f t="shared" si="101"/>
        <v>1.7083757563883297</v>
      </c>
      <c r="T68" s="163">
        <f t="shared" si="101"/>
        <v>1.6759114482177462</v>
      </c>
      <c r="U68" s="163">
        <f t="shared" si="101"/>
        <v>1.6301478985684608</v>
      </c>
      <c r="V68" s="163">
        <f t="shared" si="101"/>
        <v>1.6060136095756874</v>
      </c>
      <c r="W68" s="163">
        <f t="shared" si="101"/>
        <v>1.5679253584163073</v>
      </c>
      <c r="X68" s="163">
        <f t="shared" si="101"/>
        <v>1.5437971545224687</v>
      </c>
    </row>
    <row r="69" spans="1:24">
      <c r="B69" s="164">
        <f t="shared" ref="B69:X69" si="102">FINV(0.01,B$1,$A68)</f>
        <v>7.3525446284926241</v>
      </c>
      <c r="C69" s="164">
        <f t="shared" si="102"/>
        <v>5.2112247283595377</v>
      </c>
      <c r="D69" s="164">
        <f t="shared" si="102"/>
        <v>4.3429876347399627</v>
      </c>
      <c r="E69" s="164">
        <f t="shared" si="102"/>
        <v>3.8575243816534277</v>
      </c>
      <c r="F69" s="164">
        <f t="shared" si="102"/>
        <v>3.5423828013538312</v>
      </c>
      <c r="G69" s="164">
        <f t="shared" si="102"/>
        <v>3.319133156866509</v>
      </c>
      <c r="H69" s="164">
        <f t="shared" si="102"/>
        <v>3.1516119150698207</v>
      </c>
      <c r="I69" s="164">
        <f t="shared" si="102"/>
        <v>3.0206682025589728</v>
      </c>
      <c r="J69" s="164">
        <f t="shared" si="102"/>
        <v>2.9151452051257705</v>
      </c>
      <c r="K69" s="164">
        <f t="shared" si="102"/>
        <v>2.828071707930095</v>
      </c>
      <c r="L69" s="164">
        <f t="shared" si="102"/>
        <v>2.7548514283714178</v>
      </c>
      <c r="M69" s="164">
        <f t="shared" si="102"/>
        <v>2.6923221642804975</v>
      </c>
      <c r="N69" s="164">
        <f t="shared" si="102"/>
        <v>2.5909297462904068</v>
      </c>
      <c r="O69" s="164">
        <f t="shared" si="102"/>
        <v>2.5120227351153641</v>
      </c>
      <c r="P69" s="164">
        <f t="shared" si="102"/>
        <v>2.396661975461297</v>
      </c>
      <c r="Q69" s="164">
        <f t="shared" si="102"/>
        <v>2.3159888242757067</v>
      </c>
      <c r="R69" s="164">
        <f t="shared" si="102"/>
        <v>2.2316711697703293</v>
      </c>
      <c r="S69" s="164">
        <f t="shared" si="102"/>
        <v>2.1429518141904258</v>
      </c>
      <c r="T69" s="164">
        <f t="shared" si="102"/>
        <v>2.0871800061763404</v>
      </c>
      <c r="U69" s="164">
        <f t="shared" si="102"/>
        <v>2.0092150652210488</v>
      </c>
      <c r="V69" s="164">
        <f t="shared" si="102"/>
        <v>1.9684105563974224</v>
      </c>
      <c r="W69" s="164">
        <f t="shared" si="102"/>
        <v>1.9044577836249279</v>
      </c>
      <c r="X69" s="164">
        <f t="shared" si="102"/>
        <v>1.8642296812339119</v>
      </c>
    </row>
    <row r="70" spans="1:24">
      <c r="A70" s="21">
        <f>A68+2</f>
        <v>40</v>
      </c>
      <c r="B70" s="163">
        <f t="shared" ref="B70:Q70" si="103">FINV(0.05,B$1,$A70)</f>
        <v>4.0847457333016566</v>
      </c>
      <c r="C70" s="163">
        <f t="shared" si="103"/>
        <v>3.2317269928308443</v>
      </c>
      <c r="D70" s="163">
        <f t="shared" si="103"/>
        <v>2.8387453980206416</v>
      </c>
      <c r="E70" s="163">
        <f t="shared" si="103"/>
        <v>2.6059749491238664</v>
      </c>
      <c r="F70" s="163">
        <f t="shared" si="103"/>
        <v>2.4494664263887103</v>
      </c>
      <c r="G70" s="163">
        <f t="shared" si="103"/>
        <v>2.3358524047916633</v>
      </c>
      <c r="H70" s="163">
        <f t="shared" si="103"/>
        <v>2.2490243251473858</v>
      </c>
      <c r="I70" s="163">
        <f t="shared" si="103"/>
        <v>2.1801704532006414</v>
      </c>
      <c r="J70" s="163">
        <f t="shared" si="103"/>
        <v>2.1240292640166967</v>
      </c>
      <c r="K70" s="163">
        <f t="shared" si="103"/>
        <v>2.0772480464172101</v>
      </c>
      <c r="L70" s="163">
        <f t="shared" si="103"/>
        <v>2.0375803294219414</v>
      </c>
      <c r="M70" s="163">
        <f t="shared" si="103"/>
        <v>2.0034593955018329</v>
      </c>
      <c r="N70" s="163">
        <f t="shared" si="103"/>
        <v>1.9476352152251659</v>
      </c>
      <c r="O70" s="163">
        <f t="shared" si="103"/>
        <v>1.9037498425877488</v>
      </c>
      <c r="P70" s="163">
        <f t="shared" si="103"/>
        <v>1.8388593490242173</v>
      </c>
      <c r="Q70" s="163">
        <f t="shared" si="103"/>
        <v>1.7929370347739892</v>
      </c>
      <c r="R70" s="163">
        <f t="shared" ref="R70:X70" si="104">FINV(0.05,R$1,$A70)</f>
        <v>1.7444319643207373</v>
      </c>
      <c r="S70" s="163">
        <f t="shared" si="104"/>
        <v>1.6927972097024298</v>
      </c>
      <c r="T70" s="163">
        <f t="shared" si="104"/>
        <v>1.6600031455725586</v>
      </c>
      <c r="U70" s="163">
        <f t="shared" si="104"/>
        <v>1.6136931080796462</v>
      </c>
      <c r="V70" s="163">
        <f t="shared" si="104"/>
        <v>1.5892242030915102</v>
      </c>
      <c r="W70" s="163">
        <f t="shared" si="104"/>
        <v>1.550527280548305</v>
      </c>
      <c r="X70" s="163">
        <f t="shared" si="104"/>
        <v>1.5259522823675724</v>
      </c>
    </row>
    <row r="71" spans="1:24">
      <c r="B71" s="164">
        <f t="shared" ref="B71:X71" si="105">FINV(0.01,B$1,$A70)</f>
        <v>7.3140999292051188</v>
      </c>
      <c r="C71" s="164">
        <f t="shared" si="105"/>
        <v>5.1785082358833447</v>
      </c>
      <c r="D71" s="164">
        <f t="shared" si="105"/>
        <v>4.3125692124921411</v>
      </c>
      <c r="E71" s="164">
        <f t="shared" si="105"/>
        <v>3.8282935494048735</v>
      </c>
      <c r="F71" s="164">
        <f t="shared" si="105"/>
        <v>3.5138398331373706</v>
      </c>
      <c r="G71" s="164">
        <f t="shared" si="105"/>
        <v>3.291012389298686</v>
      </c>
      <c r="H71" s="164">
        <f t="shared" si="105"/>
        <v>3.123757056573421</v>
      </c>
      <c r="I71" s="164">
        <f t="shared" si="105"/>
        <v>2.9929808697651721</v>
      </c>
      <c r="J71" s="164">
        <f t="shared" si="105"/>
        <v>2.887560440333619</v>
      </c>
      <c r="K71" s="164">
        <f t="shared" si="105"/>
        <v>2.8005451071326926</v>
      </c>
      <c r="L71" s="164">
        <f t="shared" si="105"/>
        <v>2.7273518503562242</v>
      </c>
      <c r="M71" s="164">
        <f t="shared" si="105"/>
        <v>2.6648273557293414</v>
      </c>
      <c r="N71" s="164">
        <f t="shared" si="105"/>
        <v>2.5634004807422275</v>
      </c>
      <c r="O71" s="164">
        <f t="shared" si="105"/>
        <v>2.4844236685579975</v>
      </c>
      <c r="P71" s="164">
        <f t="shared" si="105"/>
        <v>2.3688761223373955</v>
      </c>
      <c r="Q71" s="164">
        <f t="shared" si="105"/>
        <v>2.2879977099115827</v>
      </c>
      <c r="R71" s="164">
        <f t="shared" si="105"/>
        <v>2.2033820451901134</v>
      </c>
      <c r="S71" s="164">
        <f t="shared" si="105"/>
        <v>2.1142324540996467</v>
      </c>
      <c r="T71" s="164">
        <f t="shared" si="105"/>
        <v>2.0581133916503385</v>
      </c>
      <c r="U71" s="164">
        <f t="shared" si="105"/>
        <v>1.9795369064051824</v>
      </c>
      <c r="V71" s="164">
        <f t="shared" si="105"/>
        <v>1.9383407301752222</v>
      </c>
      <c r="W71" s="164">
        <f t="shared" si="105"/>
        <v>1.8736501566872361</v>
      </c>
      <c r="X71" s="164">
        <f t="shared" si="105"/>
        <v>1.8328640064235016</v>
      </c>
    </row>
    <row r="72" spans="1:24">
      <c r="A72" s="21">
        <f>A70+2</f>
        <v>42</v>
      </c>
      <c r="B72" s="163">
        <f t="shared" ref="B72:Q72" si="106">FINV(0.05,B$1,$A72)</f>
        <v>4.0726537592505974</v>
      </c>
      <c r="C72" s="163">
        <f t="shared" si="106"/>
        <v>3.2199422931761248</v>
      </c>
      <c r="D72" s="163">
        <f t="shared" si="106"/>
        <v>2.8270487120861261</v>
      </c>
      <c r="E72" s="163">
        <f t="shared" si="106"/>
        <v>2.5942633713457632</v>
      </c>
      <c r="F72" s="163">
        <f t="shared" si="106"/>
        <v>2.4376926403116519</v>
      </c>
      <c r="G72" s="163">
        <f t="shared" si="106"/>
        <v>2.3239937973118296</v>
      </c>
      <c r="H72" s="163">
        <f t="shared" si="106"/>
        <v>2.2370702950930292</v>
      </c>
      <c r="I72" s="163">
        <f t="shared" si="106"/>
        <v>2.1681166717098432</v>
      </c>
      <c r="J72" s="163">
        <f t="shared" si="106"/>
        <v>2.1118748376559249</v>
      </c>
      <c r="K72" s="163">
        <f t="shared" si="106"/>
        <v>2.0649940145155843</v>
      </c>
      <c r="L72" s="163">
        <f t="shared" si="106"/>
        <v>2.025228825076332</v>
      </c>
      <c r="M72" s="163">
        <f t="shared" si="106"/>
        <v>1.9910131582278783</v>
      </c>
      <c r="N72" s="163">
        <f t="shared" si="106"/>
        <v>1.9350088132446253</v>
      </c>
      <c r="O72" s="163">
        <f t="shared" si="106"/>
        <v>1.8909560889046075</v>
      </c>
      <c r="P72" s="163">
        <f t="shared" si="106"/>
        <v>1.8257671571323892</v>
      </c>
      <c r="Q72" s="163">
        <f t="shared" si="106"/>
        <v>1.7795884991667985</v>
      </c>
      <c r="R72" s="163">
        <f t="shared" ref="R72:X72" si="107">FINV(0.05,R$1,$A72)</f>
        <v>1.730761823773413</v>
      </c>
      <c r="S72" s="163">
        <f t="shared" si="107"/>
        <v>1.6787129908525158</v>
      </c>
      <c r="T72" s="163">
        <f t="shared" si="107"/>
        <v>1.6456083249773934</v>
      </c>
      <c r="U72" s="163">
        <f t="shared" si="107"/>
        <v>1.5987805052365807</v>
      </c>
      <c r="V72" s="163">
        <f t="shared" si="107"/>
        <v>1.5739926070324013</v>
      </c>
      <c r="W72" s="163">
        <f t="shared" si="107"/>
        <v>1.5347114138854308</v>
      </c>
      <c r="X72" s="163">
        <f t="shared" si="107"/>
        <v>1.5097040612366117</v>
      </c>
    </row>
    <row r="73" spans="1:24">
      <c r="B73" s="164">
        <f t="shared" ref="B73:X73" si="108">FINV(0.01,B$1,$A72)</f>
        <v>7.2795611452236546</v>
      </c>
      <c r="C73" s="164">
        <f t="shared" si="108"/>
        <v>5.1491387794356873</v>
      </c>
      <c r="D73" s="164">
        <f t="shared" si="108"/>
        <v>4.2852731956158445</v>
      </c>
      <c r="E73" s="164">
        <f t="shared" si="108"/>
        <v>3.8020686696071606</v>
      </c>
      <c r="F73" s="164">
        <f t="shared" si="108"/>
        <v>3.4882348638582661</v>
      </c>
      <c r="G73" s="164">
        <f t="shared" si="108"/>
        <v>3.265787316835457</v>
      </c>
      <c r="H73" s="164">
        <f t="shared" si="108"/>
        <v>3.098770589792506</v>
      </c>
      <c r="I73" s="164">
        <f t="shared" si="108"/>
        <v>2.968144008453236</v>
      </c>
      <c r="J73" s="164">
        <f t="shared" si="108"/>
        <v>2.8628143824512393</v>
      </c>
      <c r="K73" s="164">
        <f t="shared" si="108"/>
        <v>2.7758496302358746</v>
      </c>
      <c r="L73" s="164">
        <f t="shared" si="108"/>
        <v>2.702678728454794</v>
      </c>
      <c r="M73" s="164">
        <f t="shared" si="108"/>
        <v>2.6401564075289268</v>
      </c>
      <c r="N73" s="164">
        <f t="shared" si="108"/>
        <v>2.5386939581664731</v>
      </c>
      <c r="O73" s="164">
        <f t="shared" si="108"/>
        <v>2.4596494886350184</v>
      </c>
      <c r="P73" s="164">
        <f t="shared" si="108"/>
        <v>2.3439238332767873</v>
      </c>
      <c r="Q73" s="164">
        <f t="shared" si="108"/>
        <v>2.2628507126991675</v>
      </c>
      <c r="R73" s="164">
        <f t="shared" si="108"/>
        <v>2.1779525281874941</v>
      </c>
      <c r="S73" s="164">
        <f t="shared" si="108"/>
        <v>2.0883943291873384</v>
      </c>
      <c r="T73" s="164">
        <f t="shared" si="108"/>
        <v>2.031944460378138</v>
      </c>
      <c r="U73" s="164">
        <f t="shared" si="108"/>
        <v>1.9527827732699854</v>
      </c>
      <c r="V73" s="164">
        <f t="shared" si="108"/>
        <v>1.9112098847212835</v>
      </c>
      <c r="W73" s="164">
        <f t="shared" si="108"/>
        <v>1.8458053190390094</v>
      </c>
      <c r="X73" s="164">
        <f t="shared" si="108"/>
        <v>1.8044751366188891</v>
      </c>
    </row>
    <row r="74" spans="1:24">
      <c r="A74" s="21">
        <f>A72+2</f>
        <v>44</v>
      </c>
      <c r="B74" s="163">
        <f t="shared" ref="B74:Q74" si="109">FINV(0.05,B$1,$A74)</f>
        <v>4.06170646011934</v>
      </c>
      <c r="C74" s="163">
        <f t="shared" si="109"/>
        <v>3.2092780200492017</v>
      </c>
      <c r="D74" s="163">
        <f t="shared" si="109"/>
        <v>2.8164658165656813</v>
      </c>
      <c r="E74" s="163">
        <f t="shared" si="109"/>
        <v>2.583667426803002</v>
      </c>
      <c r="F74" s="163">
        <f t="shared" si="109"/>
        <v>2.4270401198339093</v>
      </c>
      <c r="G74" s="163">
        <f t="shared" si="109"/>
        <v>2.3132637931051216</v>
      </c>
      <c r="H74" s="163">
        <f t="shared" si="109"/>
        <v>2.2262529125117667</v>
      </c>
      <c r="I74" s="163">
        <f t="shared" si="109"/>
        <v>2.15720777984416</v>
      </c>
      <c r="J74" s="163">
        <f t="shared" si="109"/>
        <v>2.1008734727296825</v>
      </c>
      <c r="K74" s="163">
        <f t="shared" si="109"/>
        <v>2.0539010027644906</v>
      </c>
      <c r="L74" s="163">
        <f t="shared" si="109"/>
        <v>2.0140460125234187</v>
      </c>
      <c r="M74" s="163">
        <f t="shared" si="109"/>
        <v>1.979742962276354</v>
      </c>
      <c r="N74" s="163">
        <f t="shared" si="109"/>
        <v>1.9235721482939829</v>
      </c>
      <c r="O74" s="163">
        <f t="shared" si="109"/>
        <v>1.8793644685538573</v>
      </c>
      <c r="P74" s="163">
        <f t="shared" si="109"/>
        <v>1.8138984314356774</v>
      </c>
      <c r="Q74" s="163">
        <f t="shared" si="109"/>
        <v>1.7674809558038374</v>
      </c>
      <c r="R74" s="163">
        <f t="shared" ref="R74:X74" si="110">FINV(0.05,R$1,$A74)</f>
        <v>1.7183535986682235</v>
      </c>
      <c r="S74" s="163">
        <f t="shared" si="110"/>
        <v>1.665915825819404</v>
      </c>
      <c r="T74" s="163">
        <f t="shared" si="110"/>
        <v>1.6325180328510529</v>
      </c>
      <c r="U74" s="163">
        <f t="shared" si="110"/>
        <v>1.5851987999862738</v>
      </c>
      <c r="V74" s="163">
        <f t="shared" si="110"/>
        <v>1.560106355882986</v>
      </c>
      <c r="W74" s="163">
        <f t="shared" si="110"/>
        <v>1.5202635924357744</v>
      </c>
      <c r="X74" s="163">
        <f t="shared" si="110"/>
        <v>1.4948373801890551</v>
      </c>
    </row>
    <row r="75" spans="1:24">
      <c r="B75" s="164">
        <f t="shared" ref="B75:X75" si="111">FINV(0.01,B$1,$A74)</f>
        <v>7.2483622599230291</v>
      </c>
      <c r="C75" s="164">
        <f t="shared" si="111"/>
        <v>5.1226282677254531</v>
      </c>
      <c r="D75" s="164">
        <f t="shared" si="111"/>
        <v>4.2606428727154206</v>
      </c>
      <c r="E75" s="164">
        <f t="shared" si="111"/>
        <v>3.7784093476185938</v>
      </c>
      <c r="F75" s="164">
        <f t="shared" si="111"/>
        <v>3.4651370830344725</v>
      </c>
      <c r="G75" s="164">
        <f t="shared" si="111"/>
        <v>3.2430331669948922</v>
      </c>
      <c r="H75" s="164">
        <f t="shared" si="111"/>
        <v>3.0762317153605223</v>
      </c>
      <c r="I75" s="164">
        <f t="shared" si="111"/>
        <v>2.9457395060962557</v>
      </c>
      <c r="J75" s="164">
        <f t="shared" si="111"/>
        <v>2.8404907650161895</v>
      </c>
      <c r="K75" s="164">
        <f t="shared" si="111"/>
        <v>2.7535702872997541</v>
      </c>
      <c r="L75" s="164">
        <f t="shared" si="111"/>
        <v>2.6804179528422925</v>
      </c>
      <c r="M75" s="164">
        <f t="shared" si="111"/>
        <v>2.6178958082567472</v>
      </c>
      <c r="N75" s="164">
        <f t="shared" si="111"/>
        <v>2.5163973083728624</v>
      </c>
      <c r="O75" s="164">
        <f t="shared" si="111"/>
        <v>2.4372875170580559</v>
      </c>
      <c r="P75" s="164">
        <f t="shared" si="111"/>
        <v>2.3213921831167812</v>
      </c>
      <c r="Q75" s="164">
        <f t="shared" si="111"/>
        <v>2.2401343439035903</v>
      </c>
      <c r="R75" s="164">
        <f t="shared" si="111"/>
        <v>2.1549681989113574</v>
      </c>
      <c r="S75" s="164">
        <f t="shared" si="111"/>
        <v>2.0650217009866956</v>
      </c>
      <c r="T75" s="164">
        <f t="shared" si="111"/>
        <v>2.0082565104619734</v>
      </c>
      <c r="U75" s="164">
        <f t="shared" si="111"/>
        <v>1.9285345454366825</v>
      </c>
      <c r="V75" s="164">
        <f t="shared" si="111"/>
        <v>1.8865991805485152</v>
      </c>
      <c r="W75" s="164">
        <f t="shared" si="111"/>
        <v>1.8205034406902516</v>
      </c>
      <c r="X75" s="164">
        <f t="shared" si="111"/>
        <v>1.7786427536948215</v>
      </c>
    </row>
    <row r="76" spans="1:24">
      <c r="A76" s="21">
        <f>A74+2</f>
        <v>46</v>
      </c>
      <c r="B76" s="163">
        <f t="shared" ref="B76:Q76" si="112">FINV(0.05,B$1,$A76)</f>
        <v>4.051748692149209</v>
      </c>
      <c r="C76" s="163">
        <f t="shared" si="112"/>
        <v>3.1995817058519904</v>
      </c>
      <c r="D76" s="163">
        <f t="shared" si="112"/>
        <v>2.8068449288062536</v>
      </c>
      <c r="E76" s="163">
        <f t="shared" si="112"/>
        <v>2.5740350251832314</v>
      </c>
      <c r="F76" s="163">
        <f t="shared" si="112"/>
        <v>2.417356036720411</v>
      </c>
      <c r="G76" s="163">
        <f t="shared" si="112"/>
        <v>2.3035086457264162</v>
      </c>
      <c r="H76" s="163">
        <f t="shared" si="112"/>
        <v>2.2164174502381249</v>
      </c>
      <c r="I76" s="163">
        <f t="shared" si="112"/>
        <v>2.1472880654119839</v>
      </c>
      <c r="J76" s="163">
        <f t="shared" si="112"/>
        <v>2.0908684970185831</v>
      </c>
      <c r="K76" s="163">
        <f t="shared" si="112"/>
        <v>2.0438114183706491</v>
      </c>
      <c r="L76" s="163">
        <f t="shared" si="112"/>
        <v>2.0038734243631131</v>
      </c>
      <c r="M76" s="163">
        <f t="shared" si="112"/>
        <v>1.969489513768413</v>
      </c>
      <c r="N76" s="163">
        <f t="shared" si="112"/>
        <v>1.9131644156443324</v>
      </c>
      <c r="O76" s="163">
        <f t="shared" si="112"/>
        <v>1.8688128420567394</v>
      </c>
      <c r="P76" s="163">
        <f t="shared" si="112"/>
        <v>1.8030888094832651</v>
      </c>
      <c r="Q76" s="163">
        <f t="shared" si="112"/>
        <v>1.7564482883269159</v>
      </c>
      <c r="R76" s="163">
        <f t="shared" ref="R76:X76" si="113">FINV(0.05,R$1,$A76)</f>
        <v>1.7070391687840933</v>
      </c>
      <c r="S76" s="163">
        <f t="shared" si="113"/>
        <v>1.6542353252075701</v>
      </c>
      <c r="T76" s="163">
        <f t="shared" si="113"/>
        <v>1.6205603980937708</v>
      </c>
      <c r="U76" s="163">
        <f t="shared" si="113"/>
        <v>1.5727740464662734</v>
      </c>
      <c r="V76" s="163">
        <f t="shared" si="113"/>
        <v>1.5473904542813828</v>
      </c>
      <c r="W76" s="163">
        <f t="shared" si="113"/>
        <v>1.5070072979240514</v>
      </c>
      <c r="X76" s="163">
        <f t="shared" si="113"/>
        <v>1.4811748747815676</v>
      </c>
    </row>
    <row r="77" spans="1:24">
      <c r="B77" s="164">
        <f t="shared" ref="B77:X77" si="114">FINV(0.01,B$1,$A76)</f>
        <v>7.220041507491711</v>
      </c>
      <c r="C77" s="164">
        <f t="shared" si="114"/>
        <v>5.0985790269262132</v>
      </c>
      <c r="D77" s="164">
        <f t="shared" si="114"/>
        <v>4.2383063686254525</v>
      </c>
      <c r="E77" s="164">
        <f t="shared" si="114"/>
        <v>3.7569571147217991</v>
      </c>
      <c r="F77" s="164">
        <f t="shared" si="114"/>
        <v>3.4441958866088789</v>
      </c>
      <c r="G77" s="164">
        <f t="shared" si="114"/>
        <v>3.2224042794513021</v>
      </c>
      <c r="H77" s="164">
        <f t="shared" si="114"/>
        <v>3.0557980147431589</v>
      </c>
      <c r="I77" s="164">
        <f t="shared" si="114"/>
        <v>2.9254271251934232</v>
      </c>
      <c r="J77" s="164">
        <f t="shared" si="114"/>
        <v>2.8202508379576856</v>
      </c>
      <c r="K77" s="164">
        <f t="shared" si="114"/>
        <v>2.733369345798069</v>
      </c>
      <c r="L77" s="164">
        <f t="shared" si="114"/>
        <v>2.6602324815738472</v>
      </c>
      <c r="M77" s="164">
        <f t="shared" si="114"/>
        <v>2.5977089743422876</v>
      </c>
      <c r="N77" s="164">
        <f t="shared" si="114"/>
        <v>2.4961744073520649</v>
      </c>
      <c r="O77" s="164">
        <f t="shared" si="114"/>
        <v>2.417001720974401</v>
      </c>
      <c r="P77" s="164">
        <f t="shared" si="114"/>
        <v>2.3009448101109671</v>
      </c>
      <c r="Q77" s="164">
        <f t="shared" si="114"/>
        <v>2.2195116651451139</v>
      </c>
      <c r="R77" s="164">
        <f t="shared" si="114"/>
        <v>2.1340912079763403</v>
      </c>
      <c r="S77" s="164">
        <f t="shared" si="114"/>
        <v>2.0437754491760463</v>
      </c>
      <c r="T77" s="164">
        <f t="shared" si="114"/>
        <v>1.986709494106069</v>
      </c>
      <c r="U77" s="164">
        <f t="shared" si="114"/>
        <v>1.9064508011281698</v>
      </c>
      <c r="V77" s="164">
        <f t="shared" si="114"/>
        <v>1.864166491972947</v>
      </c>
      <c r="W77" s="164">
        <f t="shared" si="114"/>
        <v>1.7974014120219717</v>
      </c>
      <c r="X77" s="164">
        <f t="shared" si="114"/>
        <v>1.7550232527672189</v>
      </c>
    </row>
    <row r="78" spans="1:24">
      <c r="A78" s="21">
        <f>A76+2</f>
        <v>48</v>
      </c>
      <c r="B78" s="163">
        <f t="shared" ref="B78:Q78" si="115">FINV(0.05,B$1,$A78)</f>
        <v>4.0426521285666537</v>
      </c>
      <c r="C78" s="163">
        <f t="shared" si="115"/>
        <v>3.1907273359284987</v>
      </c>
      <c r="D78" s="163">
        <f t="shared" si="115"/>
        <v>2.7980606354356103</v>
      </c>
      <c r="E78" s="163">
        <f t="shared" si="115"/>
        <v>2.5652405084790413</v>
      </c>
      <c r="F78" s="163">
        <f t="shared" si="115"/>
        <v>2.4085141194993356</v>
      </c>
      <c r="G78" s="163">
        <f t="shared" si="115"/>
        <v>2.29460131347063</v>
      </c>
      <c r="H78" s="163">
        <f t="shared" si="115"/>
        <v>2.2074360398263657</v>
      </c>
      <c r="I78" s="163">
        <f t="shared" si="115"/>
        <v>2.1382288265740037</v>
      </c>
      <c r="J78" s="163">
        <f t="shared" si="115"/>
        <v>2.0817303939821272</v>
      </c>
      <c r="K78" s="163">
        <f t="shared" si="115"/>
        <v>2.0345949614918966</v>
      </c>
      <c r="L78" s="163">
        <f t="shared" si="115"/>
        <v>1.994580014763552</v>
      </c>
      <c r="M78" s="163">
        <f t="shared" si="115"/>
        <v>1.9601210603570933</v>
      </c>
      <c r="N78" s="163">
        <f t="shared" si="115"/>
        <v>1.9036525674717901</v>
      </c>
      <c r="O78" s="163">
        <f t="shared" si="115"/>
        <v>1.8591670128511677</v>
      </c>
      <c r="P78" s="163">
        <f t="shared" si="115"/>
        <v>1.7932021723840419</v>
      </c>
      <c r="Q78" s="163">
        <f t="shared" si="115"/>
        <v>1.7463528526556913</v>
      </c>
      <c r="R78" s="163">
        <f t="shared" ref="R78:X78" si="116">FINV(0.05,R$1,$A78)</f>
        <v>1.6966791376608259</v>
      </c>
      <c r="S78" s="163">
        <f t="shared" si="116"/>
        <v>1.6435300944386879</v>
      </c>
      <c r="T78" s="163">
        <f t="shared" si="116"/>
        <v>1.6095927129204217</v>
      </c>
      <c r="U78" s="163">
        <f t="shared" si="116"/>
        <v>1.5613616861650392</v>
      </c>
      <c r="V78" s="163">
        <f t="shared" si="116"/>
        <v>1.5356994023924633</v>
      </c>
      <c r="W78" s="163">
        <f t="shared" si="116"/>
        <v>1.4947956601091783</v>
      </c>
      <c r="X78" s="163">
        <f t="shared" si="116"/>
        <v>1.468568913235019</v>
      </c>
    </row>
    <row r="79" spans="1:24">
      <c r="B79" s="164">
        <f t="shared" ref="B79:X79" si="117">FINV(0.01,B$1,$A78)</f>
        <v>7.1942184421879558</v>
      </c>
      <c r="C79" s="164">
        <f t="shared" si="117"/>
        <v>5.076663807086125</v>
      </c>
      <c r="D79" s="164">
        <f t="shared" si="117"/>
        <v>4.2179578381272282</v>
      </c>
      <c r="E79" s="164">
        <f t="shared" si="117"/>
        <v>3.7374172426035344</v>
      </c>
      <c r="F79" s="164">
        <f t="shared" si="117"/>
        <v>3.4251230601179112</v>
      </c>
      <c r="G79" s="164">
        <f t="shared" si="117"/>
        <v>3.2036165258632963</v>
      </c>
      <c r="H79" s="164">
        <f t="shared" si="117"/>
        <v>3.0371880302435952</v>
      </c>
      <c r="I79" s="164">
        <f t="shared" si="117"/>
        <v>2.9069271959917709</v>
      </c>
      <c r="J79" s="164">
        <f t="shared" si="117"/>
        <v>2.8018161420679477</v>
      </c>
      <c r="K79" s="164">
        <f t="shared" si="117"/>
        <v>2.714969165844205</v>
      </c>
      <c r="L79" s="164">
        <f t="shared" si="117"/>
        <v>2.6418452218924795</v>
      </c>
      <c r="M79" s="164">
        <f t="shared" si="117"/>
        <v>2.5793191669456936</v>
      </c>
      <c r="N79" s="164">
        <f t="shared" si="117"/>
        <v>2.4777488442019657</v>
      </c>
      <c r="O79" s="164">
        <f t="shared" si="117"/>
        <v>2.3985157122664345</v>
      </c>
      <c r="P79" s="164">
        <f t="shared" si="117"/>
        <v>2.2823049526337811</v>
      </c>
      <c r="Q79" s="164">
        <f t="shared" si="117"/>
        <v>2.2007053450670928</v>
      </c>
      <c r="R79" s="164">
        <f t="shared" si="117"/>
        <v>2.1150433498877987</v>
      </c>
      <c r="S79" s="164">
        <f t="shared" si="117"/>
        <v>2.02437616018877</v>
      </c>
      <c r="T79" s="164">
        <f t="shared" si="117"/>
        <v>1.9670231157382663</v>
      </c>
      <c r="U79" s="164">
        <f t="shared" si="117"/>
        <v>1.8862499301775792</v>
      </c>
      <c r="V79" s="164">
        <f t="shared" si="117"/>
        <v>1.8436295290966971</v>
      </c>
      <c r="W79" s="164">
        <f t="shared" si="117"/>
        <v>1.7762159815900549</v>
      </c>
      <c r="X79" s="164">
        <f t="shared" si="117"/>
        <v>1.7333328907768606</v>
      </c>
    </row>
    <row r="80" spans="1:24">
      <c r="A80" s="21">
        <f>A78+2</f>
        <v>50</v>
      </c>
      <c r="B80" s="163">
        <f t="shared" ref="B80:Q80" si="118">FINV(0.05,B$1,$A80)</f>
        <v>4.0343097068029978</v>
      </c>
      <c r="C80" s="163">
        <f t="shared" si="118"/>
        <v>3.1826098520427748</v>
      </c>
      <c r="D80" s="163">
        <f t="shared" si="118"/>
        <v>2.7900084064022015</v>
      </c>
      <c r="E80" s="163">
        <f t="shared" si="118"/>
        <v>2.5571791499763585</v>
      </c>
      <c r="F80" s="163">
        <f t="shared" si="118"/>
        <v>2.4004091270992869</v>
      </c>
      <c r="G80" s="163">
        <f t="shared" si="118"/>
        <v>2.2864359041780218</v>
      </c>
      <c r="H80" s="163">
        <f t="shared" si="118"/>
        <v>2.1992020871211531</v>
      </c>
      <c r="I80" s="163">
        <f t="shared" si="118"/>
        <v>2.1299227591797312</v>
      </c>
      <c r="J80" s="163">
        <f t="shared" si="118"/>
        <v>2.0733511634746224</v>
      </c>
      <c r="K80" s="163">
        <f t="shared" si="118"/>
        <v>2.0261429611711046</v>
      </c>
      <c r="L80" s="163">
        <f t="shared" si="118"/>
        <v>1.9860564724828134</v>
      </c>
      <c r="M80" s="163">
        <f t="shared" si="118"/>
        <v>1.9515276831417874</v>
      </c>
      <c r="N80" s="163">
        <f t="shared" si="118"/>
        <v>1.8949255675154049</v>
      </c>
      <c r="O80" s="163">
        <f t="shared" si="118"/>
        <v>1.8503149504425325</v>
      </c>
      <c r="P80" s="163">
        <f t="shared" si="118"/>
        <v>1.7841248184049192</v>
      </c>
      <c r="Q80" s="163">
        <f t="shared" si="118"/>
        <v>1.7370796140934284</v>
      </c>
      <c r="R80" s="163">
        <f t="shared" ref="R80:X80" si="119">FINV(0.05,R$1,$A80)</f>
        <v>1.6871569308783341</v>
      </c>
      <c r="S80" s="163">
        <f t="shared" si="119"/>
        <v>1.6336817918227817</v>
      </c>
      <c r="T80" s="163">
        <f t="shared" si="119"/>
        <v>1.5994954668354424</v>
      </c>
      <c r="U80" s="163">
        <f t="shared" si="119"/>
        <v>1.5508405508759795</v>
      </c>
      <c r="V80" s="163">
        <f t="shared" si="119"/>
        <v>1.5249111842031526</v>
      </c>
      <c r="W80" s="163">
        <f t="shared" si="119"/>
        <v>1.4835054244666981</v>
      </c>
      <c r="X80" s="163">
        <f t="shared" si="119"/>
        <v>1.4568955525098213</v>
      </c>
    </row>
    <row r="81" spans="1:24">
      <c r="B81" s="164">
        <f t="shared" ref="B81:X81" si="120">FINV(0.01,B$1,$A80)</f>
        <v>7.1705768018960665</v>
      </c>
      <c r="C81" s="164">
        <f t="shared" si="120"/>
        <v>5.0566108654353235</v>
      </c>
      <c r="D81" s="164">
        <f t="shared" si="120"/>
        <v>4.199343446005499</v>
      </c>
      <c r="E81" s="164">
        <f t="shared" si="120"/>
        <v>3.7195451918808091</v>
      </c>
      <c r="F81" s="164">
        <f t="shared" si="120"/>
        <v>3.4076795050301358</v>
      </c>
      <c r="G81" s="164">
        <f t="shared" si="120"/>
        <v>3.1864342141052733</v>
      </c>
      <c r="H81" s="164">
        <f t="shared" si="120"/>
        <v>3.02016828922044</v>
      </c>
      <c r="I81" s="164">
        <f t="shared" si="120"/>
        <v>2.890007724752409</v>
      </c>
      <c r="J81" s="164">
        <f t="shared" si="120"/>
        <v>2.7849556778739992</v>
      </c>
      <c r="K81" s="164">
        <f t="shared" si="120"/>
        <v>2.6981394137863819</v>
      </c>
      <c r="L81" s="164">
        <f t="shared" si="120"/>
        <v>2.6250262774618163</v>
      </c>
      <c r="M81" s="164">
        <f t="shared" si="120"/>
        <v>2.5624967649009855</v>
      </c>
      <c r="N81" s="164">
        <f t="shared" si="120"/>
        <v>2.4608912296367618</v>
      </c>
      <c r="O81" s="164">
        <f t="shared" si="120"/>
        <v>2.3816000784192313</v>
      </c>
      <c r="P81" s="164">
        <f t="shared" si="120"/>
        <v>2.2652428046078743</v>
      </c>
      <c r="Q81" s="164">
        <f t="shared" si="120"/>
        <v>2.1834850267884538</v>
      </c>
      <c r="R81" s="164">
        <f t="shared" si="120"/>
        <v>2.0975934395718721</v>
      </c>
      <c r="S81" s="164">
        <f t="shared" si="120"/>
        <v>2.0065915111388892</v>
      </c>
      <c r="T81" s="164">
        <f t="shared" si="120"/>
        <v>1.9489642205099376</v>
      </c>
      <c r="U81" s="164">
        <f t="shared" si="120"/>
        <v>1.8676975302780741</v>
      </c>
      <c r="V81" s="164">
        <f t="shared" si="120"/>
        <v>1.8247532391692718</v>
      </c>
      <c r="W81" s="164">
        <f t="shared" si="120"/>
        <v>1.756711167140431</v>
      </c>
      <c r="X81" s="164">
        <f t="shared" si="120"/>
        <v>1.7133352043995664</v>
      </c>
    </row>
    <row r="82" spans="1:24">
      <c r="A82" s="21">
        <f>A80+5</f>
        <v>55</v>
      </c>
      <c r="B82" s="163">
        <f t="shared" ref="B82:Q82" si="121">FINV(0.05,B$1,$A82)</f>
        <v>4.0161954934284436</v>
      </c>
      <c r="C82" s="163">
        <f t="shared" si="121"/>
        <v>3.164993395768759</v>
      </c>
      <c r="D82" s="163">
        <f t="shared" si="121"/>
        <v>2.7725369078362516</v>
      </c>
      <c r="E82" s="163">
        <f t="shared" si="121"/>
        <v>2.5396886349036807</v>
      </c>
      <c r="F82" s="163">
        <f t="shared" si="121"/>
        <v>2.3828233105926429</v>
      </c>
      <c r="G82" s="163">
        <f t="shared" si="121"/>
        <v>2.2687174669879471</v>
      </c>
      <c r="H82" s="163">
        <f t="shared" si="121"/>
        <v>2.1813327713871873</v>
      </c>
      <c r="I82" s="163">
        <f t="shared" si="121"/>
        <v>2.1118943622788811</v>
      </c>
      <c r="J82" s="163">
        <f t="shared" si="121"/>
        <v>2.0551610713949255</v>
      </c>
      <c r="K82" s="163">
        <f t="shared" si="121"/>
        <v>2.0077917693644425</v>
      </c>
      <c r="L82" s="163">
        <f t="shared" si="121"/>
        <v>1.967546647292618</v>
      </c>
      <c r="M82" s="163">
        <f t="shared" si="121"/>
        <v>1.9328627764774491</v>
      </c>
      <c r="N82" s="163">
        <f t="shared" si="121"/>
        <v>1.8759632990346227</v>
      </c>
      <c r="O82" s="163">
        <f t="shared" si="121"/>
        <v>1.8310736316425735</v>
      </c>
      <c r="P82" s="163">
        <f t="shared" si="121"/>
        <v>1.7643790053252104</v>
      </c>
      <c r="Q82" s="163">
        <f t="shared" si="121"/>
        <v>1.7168932430208173</v>
      </c>
      <c r="R82" s="163">
        <f t="shared" ref="R82:X82" si="122">FINV(0.05,R$1,$A82)</f>
        <v>1.6664079667337113</v>
      </c>
      <c r="S82" s="163">
        <f t="shared" si="122"/>
        <v>1.6121912807628924</v>
      </c>
      <c r="T82" s="163">
        <f t="shared" si="122"/>
        <v>1.5774351158500239</v>
      </c>
      <c r="U82" s="163">
        <f t="shared" si="122"/>
        <v>1.5278019882037679</v>
      </c>
      <c r="V82" s="163">
        <f t="shared" si="122"/>
        <v>1.5012508451476774</v>
      </c>
      <c r="W82" s="163">
        <f t="shared" si="122"/>
        <v>1.4586641485913769</v>
      </c>
      <c r="X82" s="163">
        <f t="shared" si="122"/>
        <v>1.4311414904367386</v>
      </c>
    </row>
    <row r="83" spans="1:24">
      <c r="B83" s="164">
        <f t="shared" ref="B83:X83" si="123">FINV(0.01,B$1,$A82)</f>
        <v>7.1193765612133548</v>
      </c>
      <c r="C83" s="164">
        <f t="shared" si="123"/>
        <v>5.0132187921394502</v>
      </c>
      <c r="D83" s="164">
        <f t="shared" si="123"/>
        <v>4.1590806951471881</v>
      </c>
      <c r="E83" s="164">
        <f t="shared" si="123"/>
        <v>3.6808966953285411</v>
      </c>
      <c r="F83" s="164">
        <f t="shared" si="123"/>
        <v>3.3699619627822854</v>
      </c>
      <c r="G83" s="164">
        <f t="shared" si="123"/>
        <v>3.1492832463438312</v>
      </c>
      <c r="H83" s="164">
        <f t="shared" si="123"/>
        <v>2.9833687571801843</v>
      </c>
      <c r="I83" s="164">
        <f t="shared" si="123"/>
        <v>2.8534236741097394</v>
      </c>
      <c r="J83" s="164">
        <f t="shared" si="123"/>
        <v>2.7484969808814914</v>
      </c>
      <c r="K83" s="164">
        <f t="shared" si="123"/>
        <v>2.6617442076535509</v>
      </c>
      <c r="L83" s="164">
        <f t="shared" si="123"/>
        <v>2.5886510003161325</v>
      </c>
      <c r="M83" s="164">
        <f t="shared" si="123"/>
        <v>2.5261101648073878</v>
      </c>
      <c r="N83" s="164">
        <f t="shared" si="123"/>
        <v>2.4244199093975833</v>
      </c>
      <c r="O83" s="164">
        <f t="shared" si="123"/>
        <v>2.3449939261674086</v>
      </c>
      <c r="P83" s="164">
        <f t="shared" si="123"/>
        <v>2.2282998634585995</v>
      </c>
      <c r="Q83" s="164">
        <f t="shared" si="123"/>
        <v>2.1461795663746446</v>
      </c>
      <c r="R83" s="164">
        <f t="shared" si="123"/>
        <v>2.0597612827840508</v>
      </c>
      <c r="S83" s="164">
        <f t="shared" si="123"/>
        <v>1.9679887234817357</v>
      </c>
      <c r="T83" s="164">
        <f t="shared" si="123"/>
        <v>1.9097270097296855</v>
      </c>
      <c r="U83" s="164">
        <f t="shared" si="123"/>
        <v>1.8273108280875423</v>
      </c>
      <c r="V83" s="164">
        <f t="shared" si="123"/>
        <v>1.7836062165525171</v>
      </c>
      <c r="W83" s="164">
        <f t="shared" si="123"/>
        <v>1.7140743306625958</v>
      </c>
      <c r="X83" s="164">
        <f t="shared" si="123"/>
        <v>1.669515932346719</v>
      </c>
    </row>
    <row r="84" spans="1:24">
      <c r="A84" s="21">
        <f>A82+5</f>
        <v>60</v>
      </c>
      <c r="B84" s="163">
        <f t="shared" ref="B84:Q84" si="124">FINV(0.05,B$1,$A84)</f>
        <v>4.001191376754992</v>
      </c>
      <c r="C84" s="163">
        <f t="shared" si="124"/>
        <v>3.1504113105827263</v>
      </c>
      <c r="D84" s="163">
        <f t="shared" si="124"/>
        <v>2.7580782958425822</v>
      </c>
      <c r="E84" s="163">
        <f t="shared" si="124"/>
        <v>2.5252151019828779</v>
      </c>
      <c r="F84" s="163">
        <f t="shared" si="124"/>
        <v>2.3682702357010696</v>
      </c>
      <c r="G84" s="163">
        <f t="shared" si="124"/>
        <v>2.2540530098570333</v>
      </c>
      <c r="H84" s="163">
        <f t="shared" si="124"/>
        <v>2.1665411560494183</v>
      </c>
      <c r="I84" s="163">
        <f t="shared" si="124"/>
        <v>2.0969683125159482</v>
      </c>
      <c r="J84" s="163">
        <f t="shared" si="124"/>
        <v>2.0400980554764687</v>
      </c>
      <c r="K84" s="163">
        <f t="shared" si="124"/>
        <v>1.9925919966294188</v>
      </c>
      <c r="L84" s="163">
        <f t="shared" si="124"/>
        <v>1.9522119385026293</v>
      </c>
      <c r="M84" s="163">
        <f t="shared" si="124"/>
        <v>1.9173958991763131</v>
      </c>
      <c r="N84" s="163">
        <f t="shared" si="124"/>
        <v>1.8602423072918699</v>
      </c>
      <c r="O84" s="163">
        <f t="shared" si="124"/>
        <v>1.8151133600403986</v>
      </c>
      <c r="P84" s="163">
        <f t="shared" si="124"/>
        <v>1.7479841331228561</v>
      </c>
      <c r="Q84" s="163">
        <f t="shared" si="124"/>
        <v>1.7001166964798249</v>
      </c>
      <c r="R84" s="163">
        <f t="shared" ref="R84:X84" si="125">FINV(0.05,R$1,$A84)</f>
        <v>1.649141009021406</v>
      </c>
      <c r="S84" s="163">
        <f t="shared" si="125"/>
        <v>1.5942725201140064</v>
      </c>
      <c r="T84" s="163">
        <f t="shared" si="125"/>
        <v>1.5590110860342454</v>
      </c>
      <c r="U84" s="163">
        <f t="shared" si="125"/>
        <v>1.5085010837981307</v>
      </c>
      <c r="V84" s="163">
        <f t="shared" si="125"/>
        <v>1.4813859231215802</v>
      </c>
      <c r="W84" s="163">
        <f t="shared" si="125"/>
        <v>1.4377125476329431</v>
      </c>
      <c r="X84" s="163">
        <f t="shared" si="125"/>
        <v>1.4093349557192352</v>
      </c>
    </row>
    <row r="85" spans="1:24">
      <c r="B85" s="164">
        <f t="shared" ref="B85:X85" si="126">FINV(0.01,B$1,$A84)</f>
        <v>7.0771057936141268</v>
      </c>
      <c r="C85" s="164">
        <f t="shared" si="126"/>
        <v>4.9774320353949504</v>
      </c>
      <c r="D85" s="164">
        <f t="shared" si="126"/>
        <v>4.1258919307956639</v>
      </c>
      <c r="E85" s="164">
        <f t="shared" si="126"/>
        <v>3.6490474910949979</v>
      </c>
      <c r="F85" s="164">
        <f t="shared" si="126"/>
        <v>3.3388844224495311</v>
      </c>
      <c r="G85" s="164">
        <f t="shared" si="126"/>
        <v>3.1186742715541818</v>
      </c>
      <c r="H85" s="164">
        <f t="shared" si="126"/>
        <v>2.9530492080027</v>
      </c>
      <c r="I85" s="164">
        <f t="shared" si="126"/>
        <v>2.8232802154716374</v>
      </c>
      <c r="J85" s="164">
        <f t="shared" si="126"/>
        <v>2.7184543866568061</v>
      </c>
      <c r="K85" s="164">
        <f t="shared" si="126"/>
        <v>2.6317507752647527</v>
      </c>
      <c r="L85" s="164">
        <f t="shared" si="126"/>
        <v>2.558670271969258</v>
      </c>
      <c r="M85" s="164">
        <f t="shared" si="126"/>
        <v>2.4961159473559862</v>
      </c>
      <c r="N85" s="164">
        <f t="shared" si="126"/>
        <v>2.39434658757679</v>
      </c>
      <c r="O85" s="164">
        <f t="shared" si="126"/>
        <v>2.3147993121645483</v>
      </c>
      <c r="P85" s="164">
        <f t="shared" si="126"/>
        <v>2.1978059062903874</v>
      </c>
      <c r="Q85" s="164">
        <f t="shared" si="126"/>
        <v>2.1153643356028438</v>
      </c>
      <c r="R85" s="164">
        <f t="shared" si="126"/>
        <v>2.0284785170992485</v>
      </c>
      <c r="S85" s="164">
        <f t="shared" si="126"/>
        <v>1.9360184715843505</v>
      </c>
      <c r="T85" s="164">
        <f t="shared" si="126"/>
        <v>1.8771870273730167</v>
      </c>
      <c r="U85" s="164">
        <f t="shared" si="126"/>
        <v>1.7937288606758826</v>
      </c>
      <c r="V85" s="164">
        <f t="shared" si="126"/>
        <v>1.7493276389723793</v>
      </c>
      <c r="W85" s="164">
        <f t="shared" si="126"/>
        <v>1.678412302152761</v>
      </c>
      <c r="X85" s="164">
        <f t="shared" si="126"/>
        <v>1.6327371859985838</v>
      </c>
    </row>
    <row r="86" spans="1:24">
      <c r="A86" s="21">
        <f>A84+5</f>
        <v>65</v>
      </c>
      <c r="B86" s="163">
        <f t="shared" ref="B86:Q86" si="127">FINV(0.05,B$1,$A86)</f>
        <v>3.9885598251363867</v>
      </c>
      <c r="C86" s="163">
        <f t="shared" si="127"/>
        <v>3.1381419349713213</v>
      </c>
      <c r="D86" s="163">
        <f t="shared" si="127"/>
        <v>2.7459152725998672</v>
      </c>
      <c r="E86" s="163">
        <f t="shared" si="127"/>
        <v>2.5130400960759935</v>
      </c>
      <c r="F86" s="163">
        <f t="shared" si="127"/>
        <v>2.3560278219221891</v>
      </c>
      <c r="G86" s="163">
        <f t="shared" si="127"/>
        <v>2.2417157157270844</v>
      </c>
      <c r="H86" s="163">
        <f t="shared" si="127"/>
        <v>2.1540952271688325</v>
      </c>
      <c r="I86" s="163">
        <f t="shared" si="127"/>
        <v>2.0844072706501171</v>
      </c>
      <c r="J86" s="163">
        <f t="shared" si="127"/>
        <v>2.0274194981638307</v>
      </c>
      <c r="K86" s="163">
        <f t="shared" si="127"/>
        <v>1.9797958876097288</v>
      </c>
      <c r="L86" s="163">
        <f t="shared" si="127"/>
        <v>1.9392996420646087</v>
      </c>
      <c r="M86" s="163">
        <f t="shared" si="127"/>
        <v>1.9043696107064743</v>
      </c>
      <c r="N86" s="163">
        <f t="shared" si="127"/>
        <v>1.8469963400892107</v>
      </c>
      <c r="O86" s="163">
        <f t="shared" si="127"/>
        <v>1.8016599286449733</v>
      </c>
      <c r="P86" s="163">
        <f t="shared" si="127"/>
        <v>1.7341523675247523</v>
      </c>
      <c r="Q86" s="163">
        <f t="shared" si="127"/>
        <v>1.6859510230057804</v>
      </c>
      <c r="R86" s="163">
        <f t="shared" ref="R86:X86" si="128">FINV(0.05,R$1,$A86)</f>
        <v>1.6345439606303469</v>
      </c>
      <c r="S86" s="163">
        <f t="shared" si="128"/>
        <v>1.5790978707357746</v>
      </c>
      <c r="T86" s="163">
        <f t="shared" si="128"/>
        <v>1.5433851572808912</v>
      </c>
      <c r="U86" s="163">
        <f t="shared" si="128"/>
        <v>1.4920841438016796</v>
      </c>
      <c r="V86" s="163">
        <f t="shared" si="128"/>
        <v>1.4644545860046307</v>
      </c>
      <c r="W86" s="163">
        <f t="shared" si="128"/>
        <v>1.4197766638332456</v>
      </c>
      <c r="X86" s="163">
        <f t="shared" si="128"/>
        <v>1.3905952117085514</v>
      </c>
    </row>
    <row r="87" spans="1:24">
      <c r="B87" s="164">
        <f t="shared" ref="B87:X87" si="129">FINV(0.01,B$1,$A86)</f>
        <v>7.0416166799290298</v>
      </c>
      <c r="C87" s="164">
        <f t="shared" si="129"/>
        <v>4.9474131765441847</v>
      </c>
      <c r="D87" s="164">
        <f t="shared" si="129"/>
        <v>4.0980644315508865</v>
      </c>
      <c r="E87" s="164">
        <f t="shared" si="129"/>
        <v>3.6223494571408636</v>
      </c>
      <c r="F87" s="164">
        <f t="shared" si="129"/>
        <v>3.3128364031917599</v>
      </c>
      <c r="G87" s="164">
        <f t="shared" si="129"/>
        <v>3.0930201841020208</v>
      </c>
      <c r="H87" s="164">
        <f t="shared" si="129"/>
        <v>2.9276375642149421</v>
      </c>
      <c r="I87" s="164">
        <f t="shared" si="129"/>
        <v>2.7980150771107577</v>
      </c>
      <c r="J87" s="164">
        <f t="shared" si="129"/>
        <v>2.69327200366026</v>
      </c>
      <c r="K87" s="164">
        <f t="shared" si="129"/>
        <v>2.6066072797092672</v>
      </c>
      <c r="L87" s="164">
        <f t="shared" si="129"/>
        <v>2.5335346907717318</v>
      </c>
      <c r="M87" s="164">
        <f t="shared" si="129"/>
        <v>2.4709659973341465</v>
      </c>
      <c r="N87" s="164">
        <f t="shared" si="129"/>
        <v>2.3691234713484528</v>
      </c>
      <c r="O87" s="164">
        <f t="shared" si="129"/>
        <v>2.2894669779413408</v>
      </c>
      <c r="P87" s="164">
        <f t="shared" si="129"/>
        <v>2.1722063890116869</v>
      </c>
      <c r="Q87" s="164">
        <f t="shared" si="129"/>
        <v>2.0894785769493311</v>
      </c>
      <c r="R87" s="164">
        <f t="shared" si="129"/>
        <v>2.0021754404044438</v>
      </c>
      <c r="S87" s="164">
        <f t="shared" si="129"/>
        <v>1.9090988366871255</v>
      </c>
      <c r="T87" s="164">
        <f t="shared" si="129"/>
        <v>1.8497532901589966</v>
      </c>
      <c r="U87" s="164">
        <f t="shared" si="129"/>
        <v>1.765346651404488</v>
      </c>
      <c r="V87" s="164">
        <f t="shared" si="129"/>
        <v>1.7203049661894818</v>
      </c>
      <c r="W87" s="164">
        <f t="shared" si="129"/>
        <v>1.6481013009950529</v>
      </c>
      <c r="X87" s="164">
        <f t="shared" si="129"/>
        <v>1.601369134108267</v>
      </c>
    </row>
    <row r="88" spans="1:24">
      <c r="A88" s="21">
        <f>A86+5</f>
        <v>70</v>
      </c>
      <c r="B88" s="163">
        <f t="shared" ref="B88:Q88" si="130">FINV(0.05,B$1,$A88)</f>
        <v>3.9777793928101941</v>
      </c>
      <c r="C88" s="163">
        <f t="shared" si="130"/>
        <v>3.127675600959142</v>
      </c>
      <c r="D88" s="163">
        <f t="shared" si="130"/>
        <v>2.7355414509129554</v>
      </c>
      <c r="E88" s="163">
        <f t="shared" si="130"/>
        <v>2.5026564633999411</v>
      </c>
      <c r="F88" s="163">
        <f t="shared" si="130"/>
        <v>2.3455863266192245</v>
      </c>
      <c r="G88" s="163">
        <f t="shared" si="130"/>
        <v>2.2311924197841089</v>
      </c>
      <c r="H88" s="163">
        <f t="shared" si="130"/>
        <v>2.1434780407053395</v>
      </c>
      <c r="I88" s="163">
        <f t="shared" si="130"/>
        <v>2.0736904009089949</v>
      </c>
      <c r="J88" s="163">
        <f t="shared" si="130"/>
        <v>2.0166006900210407</v>
      </c>
      <c r="K88" s="163">
        <f t="shared" si="130"/>
        <v>1.9688749479889618</v>
      </c>
      <c r="L88" s="163">
        <f t="shared" si="130"/>
        <v>1.9282776052545487</v>
      </c>
      <c r="M88" s="163">
        <f t="shared" si="130"/>
        <v>1.8932482452236354</v>
      </c>
      <c r="N88" s="163">
        <f t="shared" si="130"/>
        <v>1.835683165753335</v>
      </c>
      <c r="O88" s="163">
        <f t="shared" si="130"/>
        <v>1.7901651443718449</v>
      </c>
      <c r="P88" s="163">
        <f t="shared" si="130"/>
        <v>1.7223252249237864</v>
      </c>
      <c r="Q88" s="163">
        <f t="shared" si="130"/>
        <v>1.6738292664948695</v>
      </c>
      <c r="R88" s="163">
        <f t="shared" ref="R88:X88" si="131">FINV(0.05,R$1,$A88)</f>
        <v>1.6220397494948082</v>
      </c>
      <c r="S88" s="163">
        <f t="shared" si="131"/>
        <v>1.5660781495985006</v>
      </c>
      <c r="T88" s="163">
        <f t="shared" si="131"/>
        <v>1.5299597972138057</v>
      </c>
      <c r="U88" s="163">
        <f t="shared" si="131"/>
        <v>1.4779412552385878</v>
      </c>
      <c r="V88" s="163">
        <f t="shared" si="131"/>
        <v>1.4498403224877652</v>
      </c>
      <c r="W88" s="163">
        <f t="shared" si="131"/>
        <v>1.404230051892515</v>
      </c>
      <c r="X88" s="163">
        <f t="shared" si="131"/>
        <v>1.3742902347371817</v>
      </c>
    </row>
    <row r="89" spans="1:24">
      <c r="B89" s="164">
        <f t="shared" ref="B89:X89" si="132">FINV(0.01,B$1,$A88)</f>
        <v>7.0113988964827225</v>
      </c>
      <c r="C89" s="164">
        <f t="shared" si="132"/>
        <v>4.9218723347962312</v>
      </c>
      <c r="D89" s="164">
        <f t="shared" si="132"/>
        <v>4.0743968340405132</v>
      </c>
      <c r="E89" s="164">
        <f t="shared" si="132"/>
        <v>3.5996470511490379</v>
      </c>
      <c r="F89" s="164">
        <f t="shared" si="132"/>
        <v>3.2906890151203561</v>
      </c>
      <c r="G89" s="164">
        <f t="shared" si="132"/>
        <v>3.0712085910034248</v>
      </c>
      <c r="H89" s="164">
        <f t="shared" si="132"/>
        <v>2.9060319802122154</v>
      </c>
      <c r="I89" s="164">
        <f t="shared" si="132"/>
        <v>2.7765332336932746</v>
      </c>
      <c r="J89" s="164">
        <f t="shared" si="132"/>
        <v>2.6718591791869271</v>
      </c>
      <c r="K89" s="164">
        <f t="shared" si="132"/>
        <v>2.585225777531142</v>
      </c>
      <c r="L89" s="164">
        <f t="shared" si="132"/>
        <v>2.5121578633275137</v>
      </c>
      <c r="M89" s="164">
        <f t="shared" si="132"/>
        <v>2.4495746486617209</v>
      </c>
      <c r="N89" s="164">
        <f t="shared" si="132"/>
        <v>2.3476647377544908</v>
      </c>
      <c r="O89" s="164">
        <f t="shared" si="132"/>
        <v>2.2679096655635957</v>
      </c>
      <c r="P89" s="164">
        <f t="shared" si="132"/>
        <v>2.1504095170357016</v>
      </c>
      <c r="Q89" s="164">
        <f t="shared" si="132"/>
        <v>2.0674253357471688</v>
      </c>
      <c r="R89" s="164">
        <f t="shared" si="132"/>
        <v>1.9797477233890182</v>
      </c>
      <c r="S89" s="164">
        <f t="shared" si="132"/>
        <v>1.8861153889199913</v>
      </c>
      <c r="T89" s="164">
        <f t="shared" si="132"/>
        <v>1.8263038114047607</v>
      </c>
      <c r="U89" s="164">
        <f t="shared" si="132"/>
        <v>1.7410303941413177</v>
      </c>
      <c r="V89" s="164">
        <f t="shared" si="132"/>
        <v>1.6953979063615605</v>
      </c>
      <c r="W89" s="164">
        <f t="shared" si="132"/>
        <v>1.6219912461340324</v>
      </c>
      <c r="X89" s="164">
        <f t="shared" si="132"/>
        <v>1.5742563546104238</v>
      </c>
    </row>
    <row r="90" spans="1:24">
      <c r="A90" s="21">
        <v>80</v>
      </c>
      <c r="B90" s="163">
        <f t="shared" ref="B90:Q90" si="133">FINV(0.05,B$1,$A90)</f>
        <v>3.9603524206149485</v>
      </c>
      <c r="C90" s="163">
        <f t="shared" si="133"/>
        <v>3.1107661660804542</v>
      </c>
      <c r="D90" s="163">
        <f t="shared" si="133"/>
        <v>2.7187849816349399</v>
      </c>
      <c r="E90" s="163">
        <f t="shared" si="133"/>
        <v>2.4858849377488674</v>
      </c>
      <c r="F90" s="163">
        <f t="shared" si="133"/>
        <v>2.3287205886078652</v>
      </c>
      <c r="G90" s="163">
        <f t="shared" si="133"/>
        <v>2.2141927954879144</v>
      </c>
      <c r="H90" s="163">
        <f t="shared" si="133"/>
        <v>2.1263242827357822</v>
      </c>
      <c r="I90" s="163">
        <f t="shared" si="133"/>
        <v>2.0563726115589818</v>
      </c>
      <c r="J90" s="163">
        <f t="shared" si="133"/>
        <v>1.9991148058168384</v>
      </c>
      <c r="K90" s="163">
        <f t="shared" si="133"/>
        <v>1.9512203222343056</v>
      </c>
      <c r="L90" s="163">
        <f t="shared" si="133"/>
        <v>1.9104556382897724</v>
      </c>
      <c r="M90" s="163">
        <f t="shared" si="133"/>
        <v>1.8752615734199058</v>
      </c>
      <c r="N90" s="163">
        <f t="shared" si="133"/>
        <v>1.8173776376254731</v>
      </c>
      <c r="O90" s="163">
        <f t="shared" si="133"/>
        <v>1.7715567444841842</v>
      </c>
      <c r="P90" s="163">
        <f t="shared" si="133"/>
        <v>1.7031600835348661</v>
      </c>
      <c r="Q90" s="163">
        <f t="shared" si="133"/>
        <v>1.654167879217469</v>
      </c>
      <c r="R90" s="163">
        <f t="shared" ref="R90:X90" si="134">FINV(0.05,R$1,$A90)</f>
        <v>1.6017301753570443</v>
      </c>
      <c r="S90" s="163">
        <f t="shared" si="134"/>
        <v>1.544887374466847</v>
      </c>
      <c r="T90" s="163">
        <f t="shared" si="134"/>
        <v>1.5080691836668165</v>
      </c>
      <c r="U90" s="163">
        <f t="shared" si="134"/>
        <v>1.4547976485003333</v>
      </c>
      <c r="V90" s="163">
        <f t="shared" si="134"/>
        <v>1.4258622547605702</v>
      </c>
      <c r="W90" s="163">
        <f t="shared" si="134"/>
        <v>1.378572189731319</v>
      </c>
      <c r="X90" s="163">
        <f t="shared" si="134"/>
        <v>1.3472342111451194</v>
      </c>
    </row>
    <row r="91" spans="1:24">
      <c r="B91" s="164">
        <f t="shared" ref="B91:X91" si="135">FINV(0.01,B$1,$A90)</f>
        <v>6.9626880632352064</v>
      </c>
      <c r="C91" s="164">
        <f t="shared" si="135"/>
        <v>4.8807381720785328</v>
      </c>
      <c r="D91" s="164">
        <f t="shared" si="135"/>
        <v>4.0362967257225009</v>
      </c>
      <c r="E91" s="164">
        <f t="shared" si="135"/>
        <v>3.5631096344074971</v>
      </c>
      <c r="F91" s="164">
        <f t="shared" si="135"/>
        <v>3.2550492977450349</v>
      </c>
      <c r="G91" s="164">
        <f t="shared" si="135"/>
        <v>3.0361108714045963</v>
      </c>
      <c r="H91" s="164">
        <f t="shared" si="135"/>
        <v>2.8712654639421036</v>
      </c>
      <c r="I91" s="164">
        <f t="shared" si="135"/>
        <v>2.7419641487611064</v>
      </c>
      <c r="J91" s="164">
        <f t="shared" si="135"/>
        <v>2.6373984307982221</v>
      </c>
      <c r="K91" s="164">
        <f t="shared" si="135"/>
        <v>2.5508119021287152</v>
      </c>
      <c r="L91" s="164">
        <f t="shared" si="135"/>
        <v>2.4777473442131352</v>
      </c>
      <c r="M91" s="164">
        <f t="shared" si="135"/>
        <v>2.4151360837123574</v>
      </c>
      <c r="N91" s="164">
        <f t="shared" si="135"/>
        <v>2.3131072022810453</v>
      </c>
      <c r="O91" s="164">
        <f t="shared" si="135"/>
        <v>2.2331818169389224</v>
      </c>
      <c r="P91" s="164">
        <f t="shared" si="135"/>
        <v>2.1152707036241467</v>
      </c>
      <c r="Q91" s="164">
        <f t="shared" si="135"/>
        <v>2.0318470521948826</v>
      </c>
      <c r="R91" s="164">
        <f t="shared" si="135"/>
        <v>1.9435257390918628</v>
      </c>
      <c r="S91" s="164">
        <f t="shared" si="135"/>
        <v>1.8489323802333359</v>
      </c>
      <c r="T91" s="164">
        <f t="shared" si="135"/>
        <v>1.7883087375952011</v>
      </c>
      <c r="U91" s="164">
        <f t="shared" si="135"/>
        <v>1.7015083953352597</v>
      </c>
      <c r="V91" s="164">
        <f t="shared" si="135"/>
        <v>1.6548218249469338</v>
      </c>
      <c r="W91" s="164">
        <f t="shared" si="135"/>
        <v>1.5792322116220763</v>
      </c>
      <c r="X91" s="164">
        <f t="shared" si="135"/>
        <v>1.5296365980573976</v>
      </c>
    </row>
    <row r="92" spans="1:24">
      <c r="A92" s="21">
        <v>100</v>
      </c>
      <c r="B92" s="163">
        <f t="shared" ref="B92:Q92" si="136">FINV(0.05,B$1,$A92)</f>
        <v>3.9361429863126585</v>
      </c>
      <c r="C92" s="163">
        <f t="shared" si="136"/>
        <v>3.0872958927489331</v>
      </c>
      <c r="D92" s="163">
        <f t="shared" si="136"/>
        <v>2.6955342548881398</v>
      </c>
      <c r="E92" s="163">
        <f t="shared" si="136"/>
        <v>2.4626149259116423</v>
      </c>
      <c r="F92" s="163">
        <f t="shared" si="136"/>
        <v>2.3053182416752289</v>
      </c>
      <c r="G92" s="163">
        <f t="shared" si="136"/>
        <v>2.1906009404290376</v>
      </c>
      <c r="H92" s="163">
        <f t="shared" si="136"/>
        <v>2.1025132945527765</v>
      </c>
      <c r="I92" s="163">
        <f t="shared" si="136"/>
        <v>2.0323275918484347</v>
      </c>
      <c r="J92" s="163">
        <f t="shared" si="136"/>
        <v>1.9748291982587596</v>
      </c>
      <c r="K92" s="163">
        <f t="shared" si="136"/>
        <v>1.9266924887545498</v>
      </c>
      <c r="L92" s="163">
        <f t="shared" si="136"/>
        <v>1.8856869145868529</v>
      </c>
      <c r="M92" s="163">
        <f t="shared" si="136"/>
        <v>1.8502551141899268</v>
      </c>
      <c r="N92" s="163">
        <f t="shared" si="136"/>
        <v>1.7919091579781889</v>
      </c>
      <c r="O92" s="163">
        <f t="shared" si="136"/>
        <v>1.7456472318811374</v>
      </c>
      <c r="P92" s="163">
        <f t="shared" si="136"/>
        <v>1.6764342497531706</v>
      </c>
      <c r="Q92" s="163">
        <f t="shared" si="136"/>
        <v>1.6267081103516916</v>
      </c>
      <c r="R92" s="163">
        <f t="shared" ref="R92:X92" si="137">FINV(0.05,R$1,$A92)</f>
        <v>1.5733023498289893</v>
      </c>
      <c r="S92" s="163">
        <f t="shared" si="137"/>
        <v>1.5151252733877196</v>
      </c>
      <c r="T92" s="163">
        <f t="shared" si="137"/>
        <v>1.4772313159714607</v>
      </c>
      <c r="U92" s="163">
        <f t="shared" si="137"/>
        <v>1.4219945023913048</v>
      </c>
      <c r="V92" s="163">
        <f t="shared" si="137"/>
        <v>1.3917195516552199</v>
      </c>
      <c r="W92" s="163">
        <f t="shared" si="137"/>
        <v>1.3416479697101669</v>
      </c>
      <c r="X92" s="163">
        <f t="shared" si="137"/>
        <v>1.3078954678050365</v>
      </c>
    </row>
    <row r="93" spans="1:24">
      <c r="B93" s="164">
        <f t="shared" ref="B93:X93" si="138">FINV(0.01,B$1,$A92)</f>
        <v>6.8953010305780191</v>
      </c>
      <c r="C93" s="164">
        <f t="shared" si="138"/>
        <v>4.8239098071592519</v>
      </c>
      <c r="D93" s="164">
        <f t="shared" si="138"/>
        <v>3.9836953138808928</v>
      </c>
      <c r="E93" s="164">
        <f t="shared" si="138"/>
        <v>3.5126840636049863</v>
      </c>
      <c r="F93" s="164">
        <f t="shared" si="138"/>
        <v>3.2058717714230029</v>
      </c>
      <c r="G93" s="164">
        <f t="shared" si="138"/>
        <v>2.9876844968159748</v>
      </c>
      <c r="H93" s="164">
        <f t="shared" si="138"/>
        <v>2.8232953175445195</v>
      </c>
      <c r="I93" s="164">
        <f t="shared" si="138"/>
        <v>2.6942627288870713</v>
      </c>
      <c r="J93" s="164">
        <f t="shared" si="138"/>
        <v>2.5898405985195874</v>
      </c>
      <c r="K93" s="164">
        <f t="shared" si="138"/>
        <v>2.503311126879586</v>
      </c>
      <c r="L93" s="164">
        <f t="shared" si="138"/>
        <v>2.4302422019687748</v>
      </c>
      <c r="M93" s="164">
        <f t="shared" si="138"/>
        <v>2.3675821211392116</v>
      </c>
      <c r="N93" s="164">
        <f t="shared" si="138"/>
        <v>2.2653662064968958</v>
      </c>
      <c r="O93" s="164">
        <f t="shared" si="138"/>
        <v>2.1851803227046962</v>
      </c>
      <c r="P93" s="164">
        <f t="shared" si="138"/>
        <v>2.0666460971677139</v>
      </c>
      <c r="Q93" s="164">
        <f t="shared" si="138"/>
        <v>1.9825561527987858</v>
      </c>
      <c r="R93" s="164">
        <f t="shared" si="138"/>
        <v>1.8932540314111648</v>
      </c>
      <c r="S93" s="164">
        <f t="shared" si="138"/>
        <v>1.7971814265917716</v>
      </c>
      <c r="T93" s="164">
        <f t="shared" si="138"/>
        <v>1.7352917906542698</v>
      </c>
      <c r="U93" s="164">
        <f t="shared" si="138"/>
        <v>1.6460666281236391</v>
      </c>
      <c r="V93" s="164">
        <f t="shared" si="138"/>
        <v>1.5976691230274558</v>
      </c>
      <c r="W93" s="164">
        <f t="shared" si="138"/>
        <v>1.5184280521766755</v>
      </c>
      <c r="X93" s="164">
        <f t="shared" si="138"/>
        <v>1.4655894284472653</v>
      </c>
    </row>
    <row r="94" spans="1:24">
      <c r="A94" s="21">
        <v>125</v>
      </c>
      <c r="B94" s="163">
        <f t="shared" ref="B94:Q94" si="139">FINV(0.05,B$1,$A94)</f>
        <v>3.9169322405025397</v>
      </c>
      <c r="C94" s="163">
        <f t="shared" si="139"/>
        <v>3.0686885372962918</v>
      </c>
      <c r="D94" s="163">
        <f t="shared" si="139"/>
        <v>2.6771069890604329</v>
      </c>
      <c r="E94" s="163">
        <f t="shared" si="139"/>
        <v>2.4441736904897273</v>
      </c>
      <c r="F94" s="163">
        <f t="shared" si="139"/>
        <v>2.2867707198882772</v>
      </c>
      <c r="G94" s="163">
        <f t="shared" si="139"/>
        <v>2.1719000062627583</v>
      </c>
      <c r="H94" s="163">
        <f t="shared" si="139"/>
        <v>2.0836341452590235</v>
      </c>
      <c r="I94" s="163">
        <f t="shared" si="139"/>
        <v>2.0132573986524305</v>
      </c>
      <c r="J94" s="163">
        <f t="shared" si="139"/>
        <v>1.9555619480437334</v>
      </c>
      <c r="K94" s="163">
        <f t="shared" si="139"/>
        <v>1.9072262133063449</v>
      </c>
      <c r="L94" s="163">
        <f t="shared" si="139"/>
        <v>1.8660221134710762</v>
      </c>
      <c r="M94" s="163">
        <f t="shared" si="139"/>
        <v>1.8303938153985106</v>
      </c>
      <c r="N94" s="163">
        <f t="shared" si="139"/>
        <v>1.7716643741458289</v>
      </c>
      <c r="O94" s="163">
        <f t="shared" si="139"/>
        <v>1.7250344010492469</v>
      </c>
      <c r="P94" s="163">
        <f t="shared" si="139"/>
        <v>1.6551349883173143</v>
      </c>
      <c r="Q94" s="163">
        <f t="shared" si="139"/>
        <v>1.6047857323162888</v>
      </c>
      <c r="R94" s="163">
        <f t="shared" ref="R94:X94" si="140">FINV(0.05,R$1,$A94)</f>
        <v>1.5505489897082363</v>
      </c>
      <c r="S94" s="163">
        <f t="shared" si="140"/>
        <v>1.4912083956891007</v>
      </c>
      <c r="T94" s="163">
        <f t="shared" si="140"/>
        <v>1.4523597298288939</v>
      </c>
      <c r="U94" s="163">
        <f t="shared" si="140"/>
        <v>1.3953362016174249</v>
      </c>
      <c r="V94" s="163">
        <f t="shared" si="140"/>
        <v>1.3638082987895144</v>
      </c>
      <c r="W94" s="163">
        <f t="shared" si="140"/>
        <v>1.3110294330732599</v>
      </c>
      <c r="X94" s="163">
        <f t="shared" si="140"/>
        <v>1.2747907687246658</v>
      </c>
    </row>
    <row r="95" spans="1:24">
      <c r="B95" s="164">
        <f t="shared" ref="B95:X95" si="141">FINV(0.01,B$1,$A94)</f>
        <v>6.8420610976954483</v>
      </c>
      <c r="C95" s="164">
        <f t="shared" si="141"/>
        <v>4.7790758518646808</v>
      </c>
      <c r="D95" s="164">
        <f t="shared" si="141"/>
        <v>3.9422255261902408</v>
      </c>
      <c r="E95" s="164">
        <f t="shared" si="141"/>
        <v>3.4729449535874894</v>
      </c>
      <c r="F95" s="164">
        <f t="shared" si="141"/>
        <v>3.167123772905271</v>
      </c>
      <c r="G95" s="164">
        <f t="shared" si="141"/>
        <v>2.9495309858506134</v>
      </c>
      <c r="H95" s="164">
        <f t="shared" si="141"/>
        <v>2.7855004782383617</v>
      </c>
      <c r="I95" s="164">
        <f t="shared" si="141"/>
        <v>2.6566763307468153</v>
      </c>
      <c r="J95" s="164">
        <f t="shared" si="141"/>
        <v>2.5523621394852687</v>
      </c>
      <c r="K95" s="164">
        <f t="shared" si="141"/>
        <v>2.465870923758926</v>
      </c>
      <c r="L95" s="164">
        <f t="shared" si="141"/>
        <v>2.3927906375217161</v>
      </c>
      <c r="M95" s="164">
        <f t="shared" si="141"/>
        <v>2.3300831610421651</v>
      </c>
      <c r="N95" s="164">
        <f t="shared" si="141"/>
        <v>2.227699612310877</v>
      </c>
      <c r="O95" s="164">
        <f t="shared" si="141"/>
        <v>2.1472857412513484</v>
      </c>
      <c r="P95" s="164">
        <f t="shared" si="141"/>
        <v>2.0282100555552653</v>
      </c>
      <c r="Q95" s="164">
        <f t="shared" si="141"/>
        <v>1.9435404349378396</v>
      </c>
      <c r="R95" s="164">
        <f t="shared" si="141"/>
        <v>1.8533795998441385</v>
      </c>
      <c r="S95" s="164">
        <f t="shared" si="141"/>
        <v>1.7559960232210048</v>
      </c>
      <c r="T95" s="164">
        <f t="shared" si="141"/>
        <v>1.6929672006878482</v>
      </c>
      <c r="U95" s="164">
        <f t="shared" si="141"/>
        <v>1.6015105833482428</v>
      </c>
      <c r="V95" s="164">
        <f t="shared" si="141"/>
        <v>1.5514954003208623</v>
      </c>
      <c r="W95" s="164">
        <f t="shared" si="141"/>
        <v>1.468665140786424</v>
      </c>
      <c r="X95" s="164">
        <f t="shared" si="141"/>
        <v>1.4124574715018818</v>
      </c>
    </row>
    <row r="96" spans="1:24">
      <c r="A96" s="21">
        <v>150</v>
      </c>
      <c r="B96" s="163">
        <f t="shared" ref="B96:Q96" si="142">FINV(0.05,B$1,$A96)</f>
        <v>3.9042018766656765</v>
      </c>
      <c r="C96" s="163">
        <f t="shared" si="142"/>
        <v>3.056366295139044</v>
      </c>
      <c r="D96" s="163">
        <f t="shared" si="142"/>
        <v>2.6649069696131087</v>
      </c>
      <c r="E96" s="163">
        <f t="shared" si="142"/>
        <v>2.4319650564122641</v>
      </c>
      <c r="F96" s="163">
        <f t="shared" si="142"/>
        <v>2.274490998607126</v>
      </c>
      <c r="G96" s="163">
        <f t="shared" si="142"/>
        <v>2.1595170861764643</v>
      </c>
      <c r="H96" s="163">
        <f t="shared" si="142"/>
        <v>2.071130932833487</v>
      </c>
      <c r="I96" s="163">
        <f t="shared" si="142"/>
        <v>2.000624874958457</v>
      </c>
      <c r="J96" s="163">
        <f t="shared" si="142"/>
        <v>1.942795705798023</v>
      </c>
      <c r="K96" s="163">
        <f t="shared" si="142"/>
        <v>1.8943245946990719</v>
      </c>
      <c r="L96" s="163">
        <f t="shared" si="142"/>
        <v>1.8529851485740405</v>
      </c>
      <c r="M96" s="163">
        <f t="shared" si="142"/>
        <v>1.8172225886049127</v>
      </c>
      <c r="N96" s="163">
        <f t="shared" si="142"/>
        <v>1.7582302761577722</v>
      </c>
      <c r="O96" s="163">
        <f t="shared" si="142"/>
        <v>1.7113469613522709</v>
      </c>
      <c r="P96" s="163">
        <f t="shared" si="142"/>
        <v>1.6409722439736549</v>
      </c>
      <c r="Q96" s="163">
        <f t="shared" si="142"/>
        <v>1.590188251604354</v>
      </c>
      <c r="R96" s="163">
        <f t="shared" ref="R96:X96" si="143">FINV(0.05,R$1,$A96)</f>
        <v>1.5353666464171762</v>
      </c>
      <c r="S96" s="163">
        <f t="shared" si="143"/>
        <v>1.4751966424857632</v>
      </c>
      <c r="T96" s="163">
        <f t="shared" si="143"/>
        <v>1.4356575003414678</v>
      </c>
      <c r="U96" s="163">
        <f t="shared" si="143"/>
        <v>1.3773150352817778</v>
      </c>
      <c r="V96" s="163">
        <f t="shared" si="143"/>
        <v>1.3448390569118678</v>
      </c>
      <c r="W96" s="163">
        <f t="shared" si="143"/>
        <v>1.2899355743877057</v>
      </c>
      <c r="X96" s="163">
        <f t="shared" si="143"/>
        <v>1.2516369321779977</v>
      </c>
    </row>
    <row r="97" spans="1:24">
      <c r="B97" s="164">
        <f t="shared" ref="B97:X97" si="144">FINV(0.01,B$1,$A96)</f>
        <v>6.8068943886929576</v>
      </c>
      <c r="C97" s="164">
        <f t="shared" si="144"/>
        <v>4.7494928727870906</v>
      </c>
      <c r="D97" s="164">
        <f t="shared" si="144"/>
        <v>3.9148767427834636</v>
      </c>
      <c r="E97" s="164">
        <f t="shared" si="144"/>
        <v>3.4467450313787711</v>
      </c>
      <c r="F97" s="164">
        <f t="shared" si="144"/>
        <v>3.1415809817578304</v>
      </c>
      <c r="G97" s="164">
        <f t="shared" si="144"/>
        <v>2.9243813377323526</v>
      </c>
      <c r="H97" s="164">
        <f t="shared" si="144"/>
        <v>2.7605868064447807</v>
      </c>
      <c r="I97" s="164">
        <f t="shared" si="144"/>
        <v>2.6318983476124931</v>
      </c>
      <c r="J97" s="164">
        <f t="shared" si="144"/>
        <v>2.5276526266095893</v>
      </c>
      <c r="K97" s="164">
        <f t="shared" si="144"/>
        <v>2.4411831727182602</v>
      </c>
      <c r="L97" s="164">
        <f t="shared" si="144"/>
        <v>2.3680913057967956</v>
      </c>
      <c r="M97" s="164">
        <f t="shared" si="144"/>
        <v>2.3053479631190403</v>
      </c>
      <c r="N97" s="164">
        <f t="shared" si="144"/>
        <v>2.2028433709782682</v>
      </c>
      <c r="O97" s="164">
        <f t="shared" si="144"/>
        <v>2.1222673127429399</v>
      </c>
      <c r="P97" s="164">
        <f t="shared" si="144"/>
        <v>2.0028080030671962</v>
      </c>
      <c r="Q97" s="164">
        <f t="shared" si="144"/>
        <v>1.9177269679567901</v>
      </c>
      <c r="R97" s="164">
        <f t="shared" si="144"/>
        <v>1.8269533223921817</v>
      </c>
      <c r="S97" s="164">
        <f t="shared" si="144"/>
        <v>1.7286245624865557</v>
      </c>
      <c r="T97" s="164">
        <f t="shared" si="144"/>
        <v>1.6647638251278718</v>
      </c>
      <c r="U97" s="164">
        <f t="shared" si="144"/>
        <v>1.5716459215050014</v>
      </c>
      <c r="V97" s="164">
        <f t="shared" si="144"/>
        <v>1.520397455847722</v>
      </c>
      <c r="W97" s="164">
        <f t="shared" si="144"/>
        <v>1.4347310980764652</v>
      </c>
      <c r="X97" s="164">
        <f t="shared" si="144"/>
        <v>1.3757146592169884</v>
      </c>
    </row>
    <row r="98" spans="1:24">
      <c r="A98" s="21">
        <v>200</v>
      </c>
      <c r="B98" s="163">
        <f t="shared" ref="B98:Q98" si="145">FINV(0.05,B$1,$A98)</f>
        <v>3.8883747167816729</v>
      </c>
      <c r="C98" s="163">
        <f t="shared" si="145"/>
        <v>3.041055791125248</v>
      </c>
      <c r="D98" s="163">
        <f t="shared" si="145"/>
        <v>2.6497516433979591</v>
      </c>
      <c r="E98" s="163">
        <f t="shared" si="145"/>
        <v>2.4167997269534731</v>
      </c>
      <c r="F98" s="163">
        <f t="shared" si="145"/>
        <v>2.2592365296661323</v>
      </c>
      <c r="G98" s="163">
        <f t="shared" si="145"/>
        <v>2.1441325480932862</v>
      </c>
      <c r="H98" s="163">
        <f t="shared" si="145"/>
        <v>2.0555943165696848</v>
      </c>
      <c r="I98" s="163">
        <f t="shared" si="145"/>
        <v>1.9849243648217672</v>
      </c>
      <c r="J98" s="163">
        <f t="shared" si="145"/>
        <v>1.9269253245578002</v>
      </c>
      <c r="K98" s="163">
        <f t="shared" si="145"/>
        <v>1.8782818596080968</v>
      </c>
      <c r="L98" s="163">
        <f t="shared" si="145"/>
        <v>1.8367697333755633</v>
      </c>
      <c r="M98" s="163">
        <f t="shared" si="145"/>
        <v>1.8008355236802074</v>
      </c>
      <c r="N98" s="163">
        <f t="shared" si="145"/>
        <v>1.741506128843183</v>
      </c>
      <c r="O98" s="163">
        <f t="shared" si="145"/>
        <v>1.6942966824570038</v>
      </c>
      <c r="P98" s="163">
        <f t="shared" si="145"/>
        <v>1.623306664387385</v>
      </c>
      <c r="Q98" s="163">
        <f t="shared" si="145"/>
        <v>1.5719558214263893</v>
      </c>
      <c r="R98" s="163">
        <f t="shared" ref="R98:X98" si="146">FINV(0.05,R$1,$A98)</f>
        <v>1.5163651354237777</v>
      </c>
      <c r="S98" s="163">
        <f t="shared" si="146"/>
        <v>1.4550907395405996</v>
      </c>
      <c r="T98" s="163">
        <f t="shared" si="146"/>
        <v>1.4146187976542872</v>
      </c>
      <c r="U98" s="163">
        <f t="shared" si="146"/>
        <v>1.3544564446982321</v>
      </c>
      <c r="V98" s="163">
        <f t="shared" si="146"/>
        <v>1.3206374592426364</v>
      </c>
      <c r="W98" s="163">
        <f t="shared" si="146"/>
        <v>1.2625978174084125</v>
      </c>
      <c r="X98" s="163">
        <f t="shared" si="146"/>
        <v>1.2210524452097125</v>
      </c>
    </row>
    <row r="99" spans="1:24">
      <c r="B99" s="164">
        <f t="shared" ref="B99:X99" si="147">FINV(0.01,B$1,$A98)</f>
        <v>6.7632994707053671</v>
      </c>
      <c r="C99" s="164">
        <f t="shared" si="147"/>
        <v>4.7128548050899468</v>
      </c>
      <c r="D99" s="164">
        <f t="shared" si="147"/>
        <v>3.8810217726221876</v>
      </c>
      <c r="E99" s="164">
        <f t="shared" si="147"/>
        <v>3.4143206108907114</v>
      </c>
      <c r="F99" s="164">
        <f t="shared" si="147"/>
        <v>3.1099739214507465</v>
      </c>
      <c r="G99" s="164">
        <f t="shared" si="147"/>
        <v>2.8932621224570103</v>
      </c>
      <c r="H99" s="164">
        <f t="shared" si="147"/>
        <v>2.729759010476557</v>
      </c>
      <c r="I99" s="164">
        <f t="shared" si="147"/>
        <v>2.6012364396935923</v>
      </c>
      <c r="J99" s="164">
        <f t="shared" si="147"/>
        <v>2.4970723152583152</v>
      </c>
      <c r="K99" s="164">
        <f t="shared" si="147"/>
        <v>2.4106257607466861</v>
      </c>
      <c r="L99" s="164">
        <f t="shared" si="147"/>
        <v>2.3375147883604934</v>
      </c>
      <c r="M99" s="164">
        <f t="shared" si="147"/>
        <v>2.2747216568015274</v>
      </c>
      <c r="N99" s="164">
        <f t="shared" si="147"/>
        <v>2.1720549068379129</v>
      </c>
      <c r="O99" s="164">
        <f t="shared" si="147"/>
        <v>2.0912641018559825</v>
      </c>
      <c r="P99" s="164">
        <f t="shared" si="147"/>
        <v>1.9712982687021321</v>
      </c>
      <c r="Q99" s="164">
        <f t="shared" si="147"/>
        <v>1.885672799620375</v>
      </c>
      <c r="R99" s="164">
        <f t="shared" si="147"/>
        <v>1.79408361453932</v>
      </c>
      <c r="S99" s="164">
        <f t="shared" si="147"/>
        <v>1.6944838994672173</v>
      </c>
      <c r="T99" s="164">
        <f t="shared" si="147"/>
        <v>1.6294898417037615</v>
      </c>
      <c r="U99" s="164">
        <f t="shared" si="147"/>
        <v>1.5340627786943628</v>
      </c>
      <c r="V99" s="164">
        <f t="shared" si="147"/>
        <v>1.4810559192611916</v>
      </c>
      <c r="W99" s="164">
        <f t="shared" si="147"/>
        <v>1.3911781681742303</v>
      </c>
      <c r="X99" s="164">
        <f t="shared" si="147"/>
        <v>1.3277109705470016</v>
      </c>
    </row>
    <row r="100" spans="1:24">
      <c r="A100" s="21">
        <v>400</v>
      </c>
      <c r="B100" s="163">
        <f t="shared" ref="B100:Q100" si="148">FINV(0.05,B$1,$A100)</f>
        <v>3.8648113412619756</v>
      </c>
      <c r="C100" s="163">
        <f t="shared" si="148"/>
        <v>3.018280744493798</v>
      </c>
      <c r="D100" s="163">
        <f t="shared" si="148"/>
        <v>2.627214285732788</v>
      </c>
      <c r="E100" s="163">
        <f t="shared" si="148"/>
        <v>2.3942489116038446</v>
      </c>
      <c r="F100" s="163">
        <f t="shared" si="148"/>
        <v>2.236551370225019</v>
      </c>
      <c r="G100" s="163">
        <f t="shared" si="148"/>
        <v>2.1212499820505784</v>
      </c>
      <c r="H100" s="163">
        <f t="shared" si="148"/>
        <v>2.032479959084998</v>
      </c>
      <c r="I100" s="163">
        <f t="shared" si="148"/>
        <v>1.9615593212130871</v>
      </c>
      <c r="J100" s="163">
        <f t="shared" si="148"/>
        <v>1.9032996054404288</v>
      </c>
      <c r="K100" s="163">
        <f t="shared" si="148"/>
        <v>1.8543908324211988</v>
      </c>
      <c r="L100" s="163">
        <f t="shared" si="148"/>
        <v>1.8126120934722743</v>
      </c>
      <c r="M100" s="163">
        <f t="shared" si="148"/>
        <v>1.7764120788541671</v>
      </c>
      <c r="N100" s="163">
        <f t="shared" si="148"/>
        <v>1.7165584403374481</v>
      </c>
      <c r="O100" s="163">
        <f t="shared" si="148"/>
        <v>1.6688389070979701</v>
      </c>
      <c r="P100" s="163">
        <f t="shared" si="148"/>
        <v>1.5968786120869467</v>
      </c>
      <c r="Q100" s="163">
        <f t="shared" si="148"/>
        <v>1.5446243202059882</v>
      </c>
      <c r="R100" s="163">
        <f t="shared" ref="R100:X100" si="149">FINV(0.05,R$1,$A100)</f>
        <v>1.4877921839932979</v>
      </c>
      <c r="S100" s="163">
        <f t="shared" si="149"/>
        <v>1.4247005434252358</v>
      </c>
      <c r="T100" s="163">
        <f t="shared" si="149"/>
        <v>1.3826584786507736</v>
      </c>
      <c r="U100" s="163">
        <f t="shared" si="149"/>
        <v>1.3193252699917657</v>
      </c>
      <c r="V100" s="163">
        <f t="shared" si="149"/>
        <v>1.2830596237271088</v>
      </c>
      <c r="W100" s="163">
        <f t="shared" si="149"/>
        <v>1.2188535136571406</v>
      </c>
      <c r="X100" s="163">
        <f t="shared" si="149"/>
        <v>1.1699944158244189</v>
      </c>
    </row>
    <row r="101" spans="1:24">
      <c r="B101" s="164">
        <f t="shared" ref="B101:X101" si="150">FINV(0.01,B$1,$A100)</f>
        <v>6.6986554212640064</v>
      </c>
      <c r="C101" s="164">
        <f t="shared" si="150"/>
        <v>4.6585984561508269</v>
      </c>
      <c r="D101" s="164">
        <f t="shared" si="150"/>
        <v>3.83091999474067</v>
      </c>
      <c r="E101" s="164">
        <f t="shared" si="150"/>
        <v>3.3663531744994954</v>
      </c>
      <c r="F101" s="164">
        <f t="shared" si="150"/>
        <v>3.0632240995487519</v>
      </c>
      <c r="G101" s="164">
        <f t="shared" si="150"/>
        <v>2.8472365942762918</v>
      </c>
      <c r="H101" s="164">
        <f t="shared" si="150"/>
        <v>2.6841631659920435</v>
      </c>
      <c r="I101" s="164">
        <f t="shared" si="150"/>
        <v>2.5558815744554235</v>
      </c>
      <c r="J101" s="164">
        <f t="shared" si="150"/>
        <v>2.4518313740718027</v>
      </c>
      <c r="K101" s="164">
        <f t="shared" si="150"/>
        <v>2.3654099825860229</v>
      </c>
      <c r="L101" s="164">
        <f t="shared" si="150"/>
        <v>2.2922604132470719</v>
      </c>
      <c r="M101" s="164">
        <f t="shared" si="150"/>
        <v>2.2293819021016112</v>
      </c>
      <c r="N101" s="164">
        <f t="shared" si="150"/>
        <v>2.1264483135203007</v>
      </c>
      <c r="O101" s="164">
        <f t="shared" si="150"/>
        <v>2.0453090192784851</v>
      </c>
      <c r="P101" s="164">
        <f t="shared" si="150"/>
        <v>1.9245233565136672</v>
      </c>
      <c r="Q101" s="164">
        <f t="shared" si="150"/>
        <v>1.8380130310260103</v>
      </c>
      <c r="R101" s="164">
        <f t="shared" si="150"/>
        <v>1.7450863886342265</v>
      </c>
      <c r="S101" s="164">
        <f t="shared" si="150"/>
        <v>1.6433680780104161</v>
      </c>
      <c r="T101" s="164">
        <f t="shared" si="150"/>
        <v>1.5764452255690138</v>
      </c>
      <c r="U101" s="164">
        <f t="shared" si="150"/>
        <v>1.476955752858941</v>
      </c>
      <c r="V101" s="164">
        <f t="shared" si="150"/>
        <v>1.4207181088878287</v>
      </c>
      <c r="W101" s="164">
        <f t="shared" si="150"/>
        <v>1.3224943005316843</v>
      </c>
      <c r="X101" s="164">
        <f t="shared" si="150"/>
        <v>1.2489291752572638</v>
      </c>
    </row>
    <row r="102" spans="1:24">
      <c r="A102" s="21">
        <v>1000</v>
      </c>
      <c r="B102" s="163">
        <f t="shared" ref="B102:Q102" si="151">FINV(0.05,B$1,$A102)</f>
        <v>3.8507746681385955</v>
      </c>
      <c r="C102" s="163">
        <f t="shared" si="151"/>
        <v>3.0047246355778658</v>
      </c>
      <c r="D102" s="163">
        <f t="shared" si="151"/>
        <v>2.613803580693618</v>
      </c>
      <c r="E102" s="163">
        <f t="shared" si="151"/>
        <v>2.3808309958597729</v>
      </c>
      <c r="F102" s="163">
        <f t="shared" si="151"/>
        <v>2.2230524524675825</v>
      </c>
      <c r="G102" s="163">
        <f t="shared" si="151"/>
        <v>2.1076312504773362</v>
      </c>
      <c r="H102" s="163">
        <f t="shared" si="151"/>
        <v>2.0187199721431717</v>
      </c>
      <c r="I102" s="163">
        <f t="shared" si="151"/>
        <v>1.9476460413421519</v>
      </c>
      <c r="J102" s="163">
        <f t="shared" si="151"/>
        <v>1.8892264190513233</v>
      </c>
      <c r="K102" s="163">
        <f t="shared" si="151"/>
        <v>1.8401544028743606</v>
      </c>
      <c r="L102" s="163">
        <f t="shared" si="151"/>
        <v>1.7982111316797484</v>
      </c>
      <c r="M102" s="163">
        <f t="shared" si="151"/>
        <v>1.76184660539685</v>
      </c>
      <c r="N102" s="163">
        <f t="shared" si="151"/>
        <v>1.7016671092096738</v>
      </c>
      <c r="O102" s="163">
        <f t="shared" si="151"/>
        <v>1.6536287272952832</v>
      </c>
      <c r="P102" s="163">
        <f t="shared" si="151"/>
        <v>1.5810569065884235</v>
      </c>
      <c r="Q102" s="163">
        <f t="shared" si="151"/>
        <v>1.5282270154715529</v>
      </c>
      <c r="R102" s="163">
        <f t="shared" ref="R102:X102" si="152">FINV(0.05,R$1,$A102)</f>
        <v>1.4705935071882177</v>
      </c>
      <c r="S102" s="163">
        <f t="shared" si="152"/>
        <v>1.4063049453036307</v>
      </c>
      <c r="T102" s="163">
        <f t="shared" si="152"/>
        <v>1.363203262595029</v>
      </c>
      <c r="U102" s="163">
        <f t="shared" si="152"/>
        <v>1.297646126797084</v>
      </c>
      <c r="V102" s="163">
        <f t="shared" si="152"/>
        <v>1.2595735173024789</v>
      </c>
      <c r="W102" s="163">
        <f t="shared" si="152"/>
        <v>1.1903459102576772</v>
      </c>
      <c r="X102" s="163">
        <f t="shared" si="152"/>
        <v>1.1342122216540915</v>
      </c>
    </row>
    <row r="103" spans="1:24">
      <c r="B103" s="164">
        <f t="shared" ref="B103:X103" si="153">FINV(0.01,B$1,$A102)</f>
        <v>6.6602948115894423</v>
      </c>
      <c r="C103" s="164">
        <f t="shared" si="153"/>
        <v>4.62644303834219</v>
      </c>
      <c r="D103" s="164">
        <f t="shared" si="153"/>
        <v>3.8012457715004349</v>
      </c>
      <c r="E103" s="164">
        <f t="shared" si="153"/>
        <v>3.3379529617397541</v>
      </c>
      <c r="F103" s="164">
        <f t="shared" si="153"/>
        <v>3.0355496148312655</v>
      </c>
      <c r="G103" s="164">
        <f t="shared" si="153"/>
        <v>2.8199923771638691</v>
      </c>
      <c r="H103" s="164">
        <f t="shared" si="153"/>
        <v>2.6571724428587262</v>
      </c>
      <c r="I103" s="164">
        <f t="shared" si="153"/>
        <v>2.5290308571446061</v>
      </c>
      <c r="J103" s="164">
        <f t="shared" si="153"/>
        <v>2.4250440370411397</v>
      </c>
      <c r="K103" s="164">
        <f t="shared" si="153"/>
        <v>2.338632315801366</v>
      </c>
      <c r="L103" s="164">
        <f t="shared" si="153"/>
        <v>2.2654536814123483</v>
      </c>
      <c r="M103" s="164">
        <f t="shared" si="153"/>
        <v>2.2025175498112288</v>
      </c>
      <c r="N103" s="164">
        <f t="shared" si="153"/>
        <v>2.0994096388504357</v>
      </c>
      <c r="O103" s="164">
        <f t="shared" si="153"/>
        <v>2.0180452055166196</v>
      </c>
      <c r="P103" s="164">
        <f t="shared" si="153"/>
        <v>1.8967305855214329</v>
      </c>
      <c r="Q103" s="164">
        <f t="shared" si="153"/>
        <v>1.8096465016927397</v>
      </c>
      <c r="R103" s="164">
        <f t="shared" si="153"/>
        <v>1.7158441612092463</v>
      </c>
      <c r="S103" s="164">
        <f t="shared" si="153"/>
        <v>1.6127142261171954</v>
      </c>
      <c r="T103" s="164">
        <f t="shared" si="153"/>
        <v>1.5444769525594753</v>
      </c>
      <c r="U103" s="164">
        <f t="shared" si="153"/>
        <v>1.4421140286680394</v>
      </c>
      <c r="V103" s="164">
        <f t="shared" si="153"/>
        <v>1.3834727592037985</v>
      </c>
      <c r="W103" s="164">
        <f t="shared" si="153"/>
        <v>1.2784067602167473</v>
      </c>
      <c r="X103" s="164">
        <f t="shared" si="153"/>
        <v>1.1947375599698835</v>
      </c>
    </row>
  </sheetData>
  <sheetProtection sheet="1" objects="1" scenarios="1"/>
  <pageMargins left="0.7" right="0.7" top="0.75" bottom="0.75" header="0.3" footer="0.3"/>
  <pageSetup orientation="portrait" r:id="rId1"/>
  <ignoredErrors>
    <ignoredError sqref="B3:B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G19"/>
  <sheetViews>
    <sheetView workbookViewId="0">
      <selection activeCell="D9" sqref="D9"/>
    </sheetView>
  </sheetViews>
  <sheetFormatPr defaultRowHeight="14.75"/>
  <sheetData>
    <row r="1" spans="1:4" ht="18.5">
      <c r="A1" s="53" t="s">
        <v>31</v>
      </c>
      <c r="B1" s="16"/>
      <c r="C1" s="16"/>
      <c r="D1" s="16"/>
    </row>
    <row r="2" spans="1:4" ht="18.5">
      <c r="A2" s="53"/>
      <c r="B2" s="16"/>
      <c r="C2" s="16"/>
      <c r="D2" s="16"/>
    </row>
    <row r="3" spans="1:4" s="2" customFormat="1">
      <c r="A3" s="16" t="s">
        <v>17</v>
      </c>
      <c r="B3" s="16"/>
      <c r="C3" s="16"/>
      <c r="D3" s="16"/>
    </row>
    <row r="4" spans="1:4" ht="16.75">
      <c r="A4" s="85" t="s">
        <v>10</v>
      </c>
      <c r="B4" s="85" t="s">
        <v>11</v>
      </c>
      <c r="C4" s="86" t="s">
        <v>12</v>
      </c>
      <c r="D4" s="87" t="s">
        <v>13</v>
      </c>
    </row>
    <row r="5" spans="1:4">
      <c r="A5" s="142">
        <v>4</v>
      </c>
      <c r="B5" s="142">
        <v>27</v>
      </c>
      <c r="C5" s="142">
        <v>0.05</v>
      </c>
      <c r="D5" s="140">
        <f>FINV(C5,A5,B5)</f>
        <v>2.727765306033989</v>
      </c>
    </row>
    <row r="6" spans="1:4">
      <c r="A6" s="20"/>
      <c r="B6" s="20"/>
      <c r="C6" s="20"/>
      <c r="D6" s="40"/>
    </row>
    <row r="7" spans="1:4">
      <c r="A7" s="39" t="s">
        <v>18</v>
      </c>
      <c r="B7" s="20"/>
      <c r="C7" s="20"/>
      <c r="D7" s="40"/>
    </row>
    <row r="8" spans="1:4" ht="16.75">
      <c r="A8" s="85" t="s">
        <v>10</v>
      </c>
      <c r="B8" s="85" t="s">
        <v>11</v>
      </c>
      <c r="C8" s="88" t="s">
        <v>13</v>
      </c>
      <c r="D8" s="89" t="s">
        <v>12</v>
      </c>
    </row>
    <row r="9" spans="1:4">
      <c r="A9" s="142">
        <v>4</v>
      </c>
      <c r="B9" s="142">
        <v>55</v>
      </c>
      <c r="C9" s="142">
        <v>15.32</v>
      </c>
      <c r="D9" s="141">
        <f>FDIST(C9,A9,B9)</f>
        <v>1.7730061733059066E-8</v>
      </c>
    </row>
    <row r="19" spans="7:7">
      <c r="G19" s="90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8"/>
  <sheetViews>
    <sheetView topLeftCell="B1" workbookViewId="0">
      <pane ySplit="1" topLeftCell="A47" activePane="bottomLeft" state="frozen"/>
      <selection pane="bottomLeft" activeCell="H67" sqref="H67"/>
    </sheetView>
  </sheetViews>
  <sheetFormatPr defaultRowHeight="14.75"/>
  <cols>
    <col min="1" max="1" width="9.1328125" style="1"/>
    <col min="2" max="16" width="9.1328125" style="2"/>
  </cols>
  <sheetData>
    <row r="1" spans="1:16">
      <c r="A1" s="167"/>
      <c r="B1" s="139"/>
      <c r="C1" s="133"/>
      <c r="D1" s="139" t="s">
        <v>57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6" s="1" customFormat="1" ht="15.5" thickBot="1">
      <c r="A2" s="167" t="s">
        <v>58</v>
      </c>
      <c r="B2" s="177">
        <v>2</v>
      </c>
      <c r="C2" s="177">
        <v>3</v>
      </c>
      <c r="D2" s="177">
        <v>4</v>
      </c>
      <c r="E2" s="177">
        <v>5</v>
      </c>
      <c r="F2" s="177">
        <v>6</v>
      </c>
      <c r="G2" s="177">
        <v>7</v>
      </c>
      <c r="H2" s="177">
        <v>8</v>
      </c>
      <c r="I2" s="177">
        <v>9</v>
      </c>
      <c r="J2" s="177">
        <v>10</v>
      </c>
      <c r="K2" s="177">
        <v>11</v>
      </c>
      <c r="L2" s="177">
        <v>12</v>
      </c>
      <c r="M2" s="177">
        <v>13</v>
      </c>
      <c r="N2" s="177">
        <v>14</v>
      </c>
      <c r="O2" s="177">
        <v>15</v>
      </c>
    </row>
    <row r="3" spans="1:16" s="8" customFormat="1" ht="15.5" thickTop="1">
      <c r="A3" s="167">
        <v>2</v>
      </c>
      <c r="B3" s="184">
        <v>6.08</v>
      </c>
      <c r="C3" s="184">
        <v>8.33</v>
      </c>
      <c r="D3" s="184">
        <v>9.8000000000000007</v>
      </c>
      <c r="E3" s="184">
        <v>10.88</v>
      </c>
      <c r="F3" s="184">
        <v>11.73</v>
      </c>
      <c r="G3" s="184">
        <v>12.43</v>
      </c>
      <c r="H3" s="184">
        <v>13.03</v>
      </c>
      <c r="I3" s="184">
        <v>13.54</v>
      </c>
      <c r="J3" s="184">
        <v>13.99</v>
      </c>
      <c r="K3" s="184">
        <v>14.39</v>
      </c>
      <c r="L3" s="184">
        <v>14.75</v>
      </c>
      <c r="M3" s="184">
        <v>15.08</v>
      </c>
      <c r="N3" s="184">
        <v>15.37</v>
      </c>
      <c r="O3" s="184">
        <v>15.65</v>
      </c>
      <c r="P3" s="1" t="s">
        <v>56</v>
      </c>
    </row>
    <row r="4" spans="1:16" s="181" customFormat="1">
      <c r="A4" s="180"/>
      <c r="B4" s="185">
        <v>14.04</v>
      </c>
      <c r="C4" s="185">
        <v>19.02</v>
      </c>
      <c r="D4" s="185">
        <v>22.29</v>
      </c>
      <c r="E4" s="185">
        <v>24.72</v>
      </c>
      <c r="F4" s="185">
        <v>26.63</v>
      </c>
      <c r="G4" s="185">
        <v>28.2</v>
      </c>
      <c r="H4" s="185">
        <v>29.53</v>
      </c>
      <c r="I4" s="185">
        <v>30.68</v>
      </c>
      <c r="J4" s="185">
        <v>31.69</v>
      </c>
      <c r="K4" s="185">
        <v>32.590000000000003</v>
      </c>
      <c r="L4" s="185">
        <v>33.4</v>
      </c>
      <c r="M4" s="185">
        <v>34.130000000000003</v>
      </c>
      <c r="N4" s="185">
        <v>34.81</v>
      </c>
      <c r="O4" s="185">
        <v>35.43</v>
      </c>
      <c r="P4" s="178" t="s">
        <v>55</v>
      </c>
    </row>
    <row r="5" spans="1:16" s="8" customFormat="1">
      <c r="A5" s="167">
        <v>3</v>
      </c>
      <c r="B5" s="184">
        <v>4.5</v>
      </c>
      <c r="C5" s="184">
        <v>5.91</v>
      </c>
      <c r="D5" s="184">
        <v>6.82</v>
      </c>
      <c r="E5" s="184">
        <v>7.5</v>
      </c>
      <c r="F5" s="184">
        <v>8.0399999999999991</v>
      </c>
      <c r="G5" s="184">
        <v>8.48</v>
      </c>
      <c r="H5" s="184">
        <v>8.85</v>
      </c>
      <c r="I5" s="184">
        <v>9.18</v>
      </c>
      <c r="J5" s="184">
        <v>9.4600000000000009</v>
      </c>
      <c r="K5" s="184">
        <v>9.7200000000000006</v>
      </c>
      <c r="L5" s="184">
        <v>9.9499999999999993</v>
      </c>
      <c r="M5" s="184">
        <v>10.15</v>
      </c>
      <c r="N5" s="184">
        <v>10.35</v>
      </c>
      <c r="O5" s="184">
        <v>10.52</v>
      </c>
      <c r="P5" s="1"/>
    </row>
    <row r="6" spans="1:16">
      <c r="A6" s="167"/>
      <c r="B6" s="4">
        <v>8.26</v>
      </c>
      <c r="C6" s="4">
        <v>10.62</v>
      </c>
      <c r="D6" s="4">
        <v>12.17</v>
      </c>
      <c r="E6" s="4">
        <v>13.32</v>
      </c>
      <c r="F6" s="4">
        <v>14.24</v>
      </c>
      <c r="G6" s="4">
        <v>15</v>
      </c>
      <c r="H6" s="4">
        <v>15.64</v>
      </c>
      <c r="I6" s="4">
        <v>16.2</v>
      </c>
      <c r="J6" s="4">
        <v>16.690000000000001</v>
      </c>
      <c r="K6" s="4">
        <v>17.13</v>
      </c>
      <c r="L6" s="4">
        <v>17.53</v>
      </c>
      <c r="M6" s="4">
        <v>17.89</v>
      </c>
      <c r="N6" s="4">
        <v>18.22</v>
      </c>
      <c r="O6" s="4">
        <v>18.52</v>
      </c>
    </row>
    <row r="7" spans="1:16" s="8" customFormat="1">
      <c r="A7" s="167">
        <v>4</v>
      </c>
      <c r="B7" s="184">
        <v>3.93</v>
      </c>
      <c r="C7" s="184">
        <v>5.04</v>
      </c>
      <c r="D7" s="184">
        <v>5.76</v>
      </c>
      <c r="E7" s="184">
        <v>6.29</v>
      </c>
      <c r="F7" s="184">
        <v>6.71</v>
      </c>
      <c r="G7" s="184">
        <v>7.05</v>
      </c>
      <c r="H7" s="184">
        <v>7.35</v>
      </c>
      <c r="I7" s="184">
        <v>7.6</v>
      </c>
      <c r="J7" s="184">
        <v>7.83</v>
      </c>
      <c r="K7" s="184">
        <v>8.0299999999999994</v>
      </c>
      <c r="L7" s="184">
        <v>8.2100000000000009</v>
      </c>
      <c r="M7" s="184">
        <v>8.3699999999999992</v>
      </c>
      <c r="N7" s="184">
        <v>8.52</v>
      </c>
      <c r="O7" s="184">
        <v>8.66</v>
      </c>
      <c r="P7" s="1"/>
    </row>
    <row r="8" spans="1:16">
      <c r="A8" s="167"/>
      <c r="B8" s="4">
        <v>6.51</v>
      </c>
      <c r="C8" s="4">
        <v>8.1199999999999992</v>
      </c>
      <c r="D8" s="4">
        <v>9.17</v>
      </c>
      <c r="E8" s="4">
        <v>9.9600000000000009</v>
      </c>
      <c r="F8" s="4">
        <v>10.58</v>
      </c>
      <c r="G8" s="4">
        <v>11.1</v>
      </c>
      <c r="H8" s="4">
        <v>11.54</v>
      </c>
      <c r="I8" s="4">
        <v>11.93</v>
      </c>
      <c r="J8" s="4">
        <v>12.26</v>
      </c>
      <c r="K8" s="4">
        <v>12.57</v>
      </c>
      <c r="L8" s="4">
        <v>12.84</v>
      </c>
      <c r="M8" s="4">
        <v>13.09</v>
      </c>
      <c r="N8" s="4">
        <v>13.32</v>
      </c>
      <c r="O8" s="4">
        <v>13.53</v>
      </c>
    </row>
    <row r="9" spans="1:16" s="8" customFormat="1">
      <c r="A9" s="167">
        <v>5</v>
      </c>
      <c r="B9" s="184">
        <v>3.64</v>
      </c>
      <c r="C9" s="184">
        <v>4.5999999999999996</v>
      </c>
      <c r="D9" s="184">
        <v>5.22</v>
      </c>
      <c r="E9" s="184">
        <v>5.67</v>
      </c>
      <c r="F9" s="184">
        <v>6.03</v>
      </c>
      <c r="G9" s="184">
        <v>6.33</v>
      </c>
      <c r="H9" s="184">
        <v>6.58</v>
      </c>
      <c r="I9" s="184">
        <v>6.8</v>
      </c>
      <c r="J9" s="184">
        <v>6.99</v>
      </c>
      <c r="K9" s="184">
        <v>7.17</v>
      </c>
      <c r="L9" s="184">
        <v>7.32</v>
      </c>
      <c r="M9" s="184">
        <v>7.47</v>
      </c>
      <c r="N9" s="184">
        <v>7.6</v>
      </c>
      <c r="O9" s="184">
        <v>7.72</v>
      </c>
      <c r="P9" s="1"/>
    </row>
    <row r="10" spans="1:16">
      <c r="A10" s="167"/>
      <c r="B10" s="4">
        <v>5.7</v>
      </c>
      <c r="C10" s="4">
        <v>6.98</v>
      </c>
      <c r="D10" s="4">
        <v>7.8</v>
      </c>
      <c r="E10" s="4">
        <v>8.42</v>
      </c>
      <c r="F10" s="4">
        <v>8.91</v>
      </c>
      <c r="G10" s="4">
        <v>9.32</v>
      </c>
      <c r="H10" s="4">
        <v>9.67</v>
      </c>
      <c r="I10" s="4">
        <v>9.9700000000000006</v>
      </c>
      <c r="J10" s="4">
        <v>10.24</v>
      </c>
      <c r="K10" s="4">
        <v>10.48</v>
      </c>
      <c r="L10" s="4">
        <v>10.7</v>
      </c>
      <c r="M10" s="4">
        <v>10.89</v>
      </c>
      <c r="N10" s="4">
        <v>11.08</v>
      </c>
      <c r="O10" s="4">
        <v>11.24</v>
      </c>
    </row>
    <row r="11" spans="1:16" s="8" customFormat="1">
      <c r="A11" s="167">
        <v>6</v>
      </c>
      <c r="B11" s="184">
        <v>3.46</v>
      </c>
      <c r="C11" s="184">
        <v>4.34</v>
      </c>
      <c r="D11" s="184">
        <v>4.9000000000000004</v>
      </c>
      <c r="E11" s="184">
        <v>5.3</v>
      </c>
      <c r="F11" s="184">
        <v>5.63</v>
      </c>
      <c r="G11" s="184">
        <v>5.9</v>
      </c>
      <c r="H11" s="184">
        <v>6.12</v>
      </c>
      <c r="I11" s="184">
        <v>6.32</v>
      </c>
      <c r="J11" s="184">
        <v>6.49</v>
      </c>
      <c r="K11" s="184">
        <v>6.65</v>
      </c>
      <c r="L11" s="184">
        <v>6.79</v>
      </c>
      <c r="M11" s="184">
        <v>6.92</v>
      </c>
      <c r="N11" s="184">
        <v>7.03</v>
      </c>
      <c r="O11" s="184">
        <v>7.14</v>
      </c>
      <c r="P11" s="1"/>
    </row>
    <row r="12" spans="1:16">
      <c r="A12" s="167"/>
      <c r="B12" s="4">
        <v>5.24</v>
      </c>
      <c r="C12" s="4">
        <v>6.33</v>
      </c>
      <c r="D12" s="4">
        <v>7.03</v>
      </c>
      <c r="E12" s="4">
        <v>7.56</v>
      </c>
      <c r="F12" s="4">
        <v>7.97</v>
      </c>
      <c r="G12" s="4">
        <v>8.32</v>
      </c>
      <c r="H12" s="4">
        <v>8.61</v>
      </c>
      <c r="I12" s="4">
        <v>8.8699999999999992</v>
      </c>
      <c r="J12" s="4">
        <v>9.1</v>
      </c>
      <c r="K12" s="4">
        <v>9.3000000000000007</v>
      </c>
      <c r="L12" s="4">
        <v>9.48</v>
      </c>
      <c r="M12" s="4">
        <v>9.65</v>
      </c>
      <c r="N12" s="4">
        <v>9.81</v>
      </c>
      <c r="O12" s="4">
        <v>9.9499999999999993</v>
      </c>
    </row>
    <row r="13" spans="1:16" s="8" customFormat="1">
      <c r="A13" s="167">
        <v>7</v>
      </c>
      <c r="B13" s="184">
        <v>3.34</v>
      </c>
      <c r="C13" s="184">
        <v>4.16</v>
      </c>
      <c r="D13" s="184">
        <v>4.68</v>
      </c>
      <c r="E13" s="184">
        <v>5.0599999999999996</v>
      </c>
      <c r="F13" s="184">
        <v>5.36</v>
      </c>
      <c r="G13" s="184">
        <v>5.61</v>
      </c>
      <c r="H13" s="184">
        <v>5.82</v>
      </c>
      <c r="I13" s="184">
        <v>6</v>
      </c>
      <c r="J13" s="184">
        <v>6.16</v>
      </c>
      <c r="K13" s="184">
        <v>6.3</v>
      </c>
      <c r="L13" s="184">
        <v>6.43</v>
      </c>
      <c r="M13" s="184">
        <v>6.55</v>
      </c>
      <c r="N13" s="184">
        <v>6.66</v>
      </c>
      <c r="O13" s="184">
        <v>6.76</v>
      </c>
      <c r="P13" s="1"/>
    </row>
    <row r="14" spans="1:16">
      <c r="A14" s="167"/>
      <c r="B14" s="4">
        <v>4.95</v>
      </c>
      <c r="C14" s="4">
        <v>5.92</v>
      </c>
      <c r="D14" s="4">
        <v>6.54</v>
      </c>
      <c r="E14" s="4">
        <v>7</v>
      </c>
      <c r="F14" s="4">
        <v>7.37</v>
      </c>
      <c r="G14" s="4">
        <v>7.68</v>
      </c>
      <c r="H14" s="4">
        <v>7.94</v>
      </c>
      <c r="I14" s="4">
        <v>8.17</v>
      </c>
      <c r="J14" s="4">
        <v>8.3699999999999992</v>
      </c>
      <c r="K14" s="4">
        <v>8.5500000000000007</v>
      </c>
      <c r="L14" s="4">
        <v>8.7100000000000009</v>
      </c>
      <c r="M14" s="4">
        <v>8.86</v>
      </c>
      <c r="N14" s="4">
        <v>9</v>
      </c>
      <c r="O14" s="4">
        <v>9.1199999999999992</v>
      </c>
    </row>
    <row r="15" spans="1:16" s="8" customFormat="1">
      <c r="A15" s="167">
        <v>8</v>
      </c>
      <c r="B15" s="184">
        <v>3.26</v>
      </c>
      <c r="C15" s="184">
        <v>4.04</v>
      </c>
      <c r="D15" s="184">
        <v>4.53</v>
      </c>
      <c r="E15" s="184">
        <v>4.8899999999999997</v>
      </c>
      <c r="F15" s="184">
        <v>5.17</v>
      </c>
      <c r="G15" s="184">
        <v>5.4</v>
      </c>
      <c r="H15" s="184">
        <v>5.6</v>
      </c>
      <c r="I15" s="184">
        <v>5.77</v>
      </c>
      <c r="J15" s="184">
        <v>5.92</v>
      </c>
      <c r="K15" s="184">
        <v>6.05</v>
      </c>
      <c r="L15" s="184">
        <v>6.18</v>
      </c>
      <c r="M15" s="184">
        <v>6.29</v>
      </c>
      <c r="N15" s="184">
        <v>6.39</v>
      </c>
      <c r="O15" s="184">
        <v>6.48</v>
      </c>
      <c r="P15" s="1"/>
    </row>
    <row r="16" spans="1:16">
      <c r="A16" s="167"/>
      <c r="B16" s="4">
        <v>4.75</v>
      </c>
      <c r="C16" s="4">
        <v>5.64</v>
      </c>
      <c r="D16" s="4">
        <v>6.2</v>
      </c>
      <c r="E16" s="4">
        <v>6.62</v>
      </c>
      <c r="F16" s="4">
        <v>6.96</v>
      </c>
      <c r="G16" s="4">
        <v>7.24</v>
      </c>
      <c r="H16" s="4">
        <v>7.47</v>
      </c>
      <c r="I16" s="4">
        <v>7.68</v>
      </c>
      <c r="J16" s="4">
        <v>7.86</v>
      </c>
      <c r="K16" s="4">
        <v>8.0299999999999994</v>
      </c>
      <c r="L16" s="4">
        <v>8.18</v>
      </c>
      <c r="M16" s="4">
        <v>8.31</v>
      </c>
      <c r="N16" s="4">
        <v>8.44</v>
      </c>
      <c r="O16" s="4">
        <v>8.5500000000000007</v>
      </c>
    </row>
    <row r="17" spans="1:16" s="8" customFormat="1">
      <c r="A17" s="167">
        <v>9</v>
      </c>
      <c r="B17" s="184">
        <v>3.2</v>
      </c>
      <c r="C17" s="184">
        <v>3.95</v>
      </c>
      <c r="D17" s="184">
        <v>4.41</v>
      </c>
      <c r="E17" s="184">
        <v>4.76</v>
      </c>
      <c r="F17" s="184">
        <v>5.0199999999999996</v>
      </c>
      <c r="G17" s="184">
        <v>5.24</v>
      </c>
      <c r="H17" s="184">
        <v>5.43</v>
      </c>
      <c r="I17" s="184">
        <v>5.59</v>
      </c>
      <c r="J17" s="184">
        <v>5.74</v>
      </c>
      <c r="K17" s="184">
        <v>5.87</v>
      </c>
      <c r="L17" s="184">
        <v>5.98</v>
      </c>
      <c r="M17" s="184">
        <v>6.09</v>
      </c>
      <c r="N17" s="184">
        <v>6.19</v>
      </c>
      <c r="O17" s="184">
        <v>6.28</v>
      </c>
      <c r="P17" s="1"/>
    </row>
    <row r="18" spans="1:16">
      <c r="A18" s="167"/>
      <c r="B18" s="4">
        <v>4.5999999999999996</v>
      </c>
      <c r="C18" s="4">
        <v>5.43</v>
      </c>
      <c r="D18" s="4">
        <v>5.96</v>
      </c>
      <c r="E18" s="4">
        <v>6.35</v>
      </c>
      <c r="F18" s="4">
        <v>6.66</v>
      </c>
      <c r="G18" s="4">
        <v>6.91</v>
      </c>
      <c r="H18" s="4">
        <v>7.13</v>
      </c>
      <c r="I18" s="4">
        <v>7.33</v>
      </c>
      <c r="J18" s="4">
        <v>7.49</v>
      </c>
      <c r="K18" s="4">
        <v>7.65</v>
      </c>
      <c r="L18" s="4">
        <v>7.78</v>
      </c>
      <c r="M18" s="4">
        <v>7.91</v>
      </c>
      <c r="N18" s="4">
        <v>8.0299999999999994</v>
      </c>
      <c r="O18" s="4">
        <v>8.1300000000000008</v>
      </c>
    </row>
    <row r="19" spans="1:16" s="8" customFormat="1">
      <c r="A19" s="167">
        <v>10</v>
      </c>
      <c r="B19" s="184">
        <v>3.15</v>
      </c>
      <c r="C19" s="184">
        <v>3.88</v>
      </c>
      <c r="D19" s="184">
        <v>4.33</v>
      </c>
      <c r="E19" s="184">
        <v>4.6500000000000004</v>
      </c>
      <c r="F19" s="184">
        <v>4.91</v>
      </c>
      <c r="G19" s="184">
        <v>5.12</v>
      </c>
      <c r="H19" s="184">
        <v>5.3</v>
      </c>
      <c r="I19" s="184">
        <v>5.46</v>
      </c>
      <c r="J19" s="184">
        <v>5.6</v>
      </c>
      <c r="K19" s="184">
        <v>5.72</v>
      </c>
      <c r="L19" s="184">
        <v>5.83</v>
      </c>
      <c r="M19" s="184">
        <v>5.93</v>
      </c>
      <c r="N19" s="184">
        <v>6.03</v>
      </c>
      <c r="O19" s="184">
        <v>6.11</v>
      </c>
      <c r="P19" s="1"/>
    </row>
    <row r="20" spans="1:16">
      <c r="A20" s="167"/>
      <c r="B20" s="4">
        <v>4.4800000000000004</v>
      </c>
      <c r="C20" s="4">
        <v>5.27</v>
      </c>
      <c r="D20" s="4">
        <v>5.77</v>
      </c>
      <c r="E20" s="4">
        <v>6.14</v>
      </c>
      <c r="F20" s="4">
        <v>6.43</v>
      </c>
      <c r="G20" s="4">
        <v>6.67</v>
      </c>
      <c r="H20" s="4">
        <v>6.87</v>
      </c>
      <c r="I20" s="4">
        <v>7.05</v>
      </c>
      <c r="J20" s="4">
        <v>7.21</v>
      </c>
      <c r="K20" s="4">
        <v>7.36</v>
      </c>
      <c r="L20" s="4">
        <v>7.49</v>
      </c>
      <c r="M20" s="4">
        <v>7.6</v>
      </c>
      <c r="N20" s="4">
        <v>7.71</v>
      </c>
      <c r="O20" s="4">
        <v>7.81</v>
      </c>
    </row>
    <row r="21" spans="1:16" s="8" customFormat="1">
      <c r="A21" s="167">
        <v>11</v>
      </c>
      <c r="B21" s="184">
        <v>3.11</v>
      </c>
      <c r="C21" s="184">
        <v>3.82</v>
      </c>
      <c r="D21" s="184">
        <v>4.26</v>
      </c>
      <c r="E21" s="184">
        <v>4.57</v>
      </c>
      <c r="F21" s="184">
        <v>4.82</v>
      </c>
      <c r="G21" s="184">
        <v>5.03</v>
      </c>
      <c r="H21" s="184">
        <v>5.2</v>
      </c>
      <c r="I21" s="184">
        <v>5.35</v>
      </c>
      <c r="J21" s="184">
        <v>5.49</v>
      </c>
      <c r="K21" s="184">
        <v>5.61</v>
      </c>
      <c r="L21" s="184">
        <v>5.71</v>
      </c>
      <c r="M21" s="184">
        <v>5.81</v>
      </c>
      <c r="N21" s="184">
        <v>5.9</v>
      </c>
      <c r="O21" s="184">
        <v>5.98</v>
      </c>
      <c r="P21" s="1"/>
    </row>
    <row r="22" spans="1:16">
      <c r="A22" s="167"/>
      <c r="B22" s="4">
        <v>4.3899999999999997</v>
      </c>
      <c r="C22" s="4">
        <v>5.15</v>
      </c>
      <c r="D22" s="4">
        <v>5.62</v>
      </c>
      <c r="E22" s="4">
        <v>5.97</v>
      </c>
      <c r="F22" s="4">
        <v>6.25</v>
      </c>
      <c r="G22" s="4">
        <v>6.48</v>
      </c>
      <c r="H22" s="4">
        <v>6.67</v>
      </c>
      <c r="I22" s="4">
        <v>6.84</v>
      </c>
      <c r="J22" s="4">
        <v>6.99</v>
      </c>
      <c r="K22" s="4">
        <v>7.13</v>
      </c>
      <c r="L22" s="4">
        <v>7.25</v>
      </c>
      <c r="M22" s="4">
        <v>7.36</v>
      </c>
      <c r="N22" s="4">
        <v>7.46</v>
      </c>
      <c r="O22" s="4">
        <v>7.56</v>
      </c>
    </row>
    <row r="23" spans="1:16" s="8" customFormat="1">
      <c r="A23" s="167">
        <v>12</v>
      </c>
      <c r="B23" s="184">
        <v>3.08</v>
      </c>
      <c r="C23" s="184">
        <v>3.77</v>
      </c>
      <c r="D23" s="184">
        <v>4.2</v>
      </c>
      <c r="E23" s="184">
        <v>4.51</v>
      </c>
      <c r="F23" s="184">
        <v>4.75</v>
      </c>
      <c r="G23" s="184">
        <v>4.95</v>
      </c>
      <c r="H23" s="184">
        <v>5.12</v>
      </c>
      <c r="I23" s="184">
        <v>5.27</v>
      </c>
      <c r="J23" s="184">
        <v>5.39</v>
      </c>
      <c r="K23" s="184">
        <v>5.51</v>
      </c>
      <c r="L23" s="184">
        <v>5.61</v>
      </c>
      <c r="M23" s="184">
        <v>5.71</v>
      </c>
      <c r="N23" s="184">
        <v>5.8</v>
      </c>
      <c r="O23" s="184">
        <v>5.88</v>
      </c>
      <c r="P23" s="1"/>
    </row>
    <row r="24" spans="1:16">
      <c r="A24" s="167"/>
      <c r="B24" s="4">
        <v>4.32</v>
      </c>
      <c r="C24" s="4">
        <v>5.05</v>
      </c>
      <c r="D24" s="4">
        <v>5.5</v>
      </c>
      <c r="E24" s="4">
        <v>5.84</v>
      </c>
      <c r="F24" s="4">
        <v>6.1</v>
      </c>
      <c r="G24" s="4">
        <v>6.32</v>
      </c>
      <c r="H24" s="4">
        <v>6.51</v>
      </c>
      <c r="I24" s="4">
        <v>6.67</v>
      </c>
      <c r="J24" s="4">
        <v>6.81</v>
      </c>
      <c r="K24" s="4">
        <v>6.94</v>
      </c>
      <c r="L24" s="4">
        <v>7.06</v>
      </c>
      <c r="M24" s="4">
        <v>7.17</v>
      </c>
      <c r="N24" s="4">
        <v>7.26</v>
      </c>
      <c r="O24" s="4">
        <v>7.36</v>
      </c>
    </row>
    <row r="25" spans="1:16" s="8" customFormat="1">
      <c r="A25" s="167">
        <v>13</v>
      </c>
      <c r="B25" s="184">
        <v>3.06</v>
      </c>
      <c r="C25" s="184">
        <v>3.73</v>
      </c>
      <c r="D25" s="184">
        <v>4.1500000000000004</v>
      </c>
      <c r="E25" s="184">
        <v>4.45</v>
      </c>
      <c r="F25" s="184">
        <v>4.6900000000000004</v>
      </c>
      <c r="G25" s="184">
        <v>4.88</v>
      </c>
      <c r="H25" s="184">
        <v>5.05</v>
      </c>
      <c r="I25" s="184">
        <v>5.19</v>
      </c>
      <c r="J25" s="184">
        <v>5.32</v>
      </c>
      <c r="K25" s="184">
        <v>5.43</v>
      </c>
      <c r="L25" s="184">
        <v>5.53</v>
      </c>
      <c r="M25" s="184">
        <v>5.63</v>
      </c>
      <c r="N25" s="184">
        <v>5.71</v>
      </c>
      <c r="O25" s="184">
        <v>5.79</v>
      </c>
      <c r="P25" s="1"/>
    </row>
    <row r="26" spans="1:16">
      <c r="A26" s="167"/>
      <c r="B26" s="4">
        <v>4.26</v>
      </c>
      <c r="C26" s="4">
        <v>4.96</v>
      </c>
      <c r="D26" s="4">
        <v>5.4</v>
      </c>
      <c r="E26" s="4">
        <v>5.73</v>
      </c>
      <c r="F26" s="4">
        <v>5.98</v>
      </c>
      <c r="G26" s="4">
        <v>6.19</v>
      </c>
      <c r="H26" s="4">
        <v>6.37</v>
      </c>
      <c r="I26" s="4">
        <v>6.53</v>
      </c>
      <c r="J26" s="4">
        <v>6.67</v>
      </c>
      <c r="K26" s="4">
        <v>6.79</v>
      </c>
      <c r="L26" s="4">
        <v>6.9</v>
      </c>
      <c r="M26" s="4">
        <v>7.01</v>
      </c>
      <c r="N26" s="4">
        <v>7.1</v>
      </c>
      <c r="O26" s="4">
        <v>7.19</v>
      </c>
    </row>
    <row r="27" spans="1:16" s="181" customFormat="1">
      <c r="A27" s="180">
        <v>14</v>
      </c>
      <c r="B27" s="185">
        <v>3.03</v>
      </c>
      <c r="C27" s="185">
        <v>3.7</v>
      </c>
      <c r="D27" s="185">
        <v>4.1100000000000003</v>
      </c>
      <c r="E27" s="185">
        <v>4.41</v>
      </c>
      <c r="F27" s="185">
        <v>4.6399999999999997</v>
      </c>
      <c r="G27" s="185">
        <v>4.83</v>
      </c>
      <c r="H27" s="185">
        <v>4.99</v>
      </c>
      <c r="I27" s="185">
        <v>5.13</v>
      </c>
      <c r="J27" s="185">
        <v>5.25</v>
      </c>
      <c r="K27" s="185">
        <v>5.36</v>
      </c>
      <c r="L27" s="185">
        <v>5.46</v>
      </c>
      <c r="M27" s="185">
        <v>5.55</v>
      </c>
      <c r="N27" s="185">
        <v>5.64</v>
      </c>
      <c r="O27" s="185">
        <v>5.71</v>
      </c>
      <c r="P27" s="178"/>
    </row>
    <row r="28" spans="1:16">
      <c r="A28" s="167"/>
      <c r="B28" s="4">
        <v>4.21</v>
      </c>
      <c r="C28" s="4">
        <v>4.8899999999999997</v>
      </c>
      <c r="D28" s="4">
        <v>5.32</v>
      </c>
      <c r="E28" s="4">
        <v>5.63</v>
      </c>
      <c r="F28" s="4">
        <v>5.88</v>
      </c>
      <c r="G28" s="4">
        <v>6.08</v>
      </c>
      <c r="H28" s="4">
        <v>6.26</v>
      </c>
      <c r="I28" s="4">
        <v>6.41</v>
      </c>
      <c r="J28" s="4">
        <v>6.54</v>
      </c>
      <c r="K28" s="4">
        <v>6.66</v>
      </c>
      <c r="L28" s="4">
        <v>6.77</v>
      </c>
      <c r="M28" s="4">
        <v>6.87</v>
      </c>
      <c r="N28" s="4">
        <v>6.96</v>
      </c>
      <c r="O28" s="4">
        <v>7.05</v>
      </c>
    </row>
    <row r="29" spans="1:16" s="8" customFormat="1">
      <c r="A29" s="167">
        <v>15</v>
      </c>
      <c r="B29" s="184">
        <v>3.01</v>
      </c>
      <c r="C29" s="184">
        <v>3.67</v>
      </c>
      <c r="D29" s="184">
        <v>4.08</v>
      </c>
      <c r="E29" s="184">
        <v>4.37</v>
      </c>
      <c r="F29" s="184">
        <v>4.59</v>
      </c>
      <c r="G29" s="184">
        <v>4.78</v>
      </c>
      <c r="H29" s="184">
        <v>4.9400000000000004</v>
      </c>
      <c r="I29" s="184">
        <v>5.08</v>
      </c>
      <c r="J29" s="184">
        <v>5.2</v>
      </c>
      <c r="K29" s="184">
        <v>5.31</v>
      </c>
      <c r="L29" s="184">
        <v>5.4</v>
      </c>
      <c r="M29" s="184">
        <v>5.49</v>
      </c>
      <c r="N29" s="184">
        <v>5.57</v>
      </c>
      <c r="O29" s="184">
        <v>5.65</v>
      </c>
      <c r="P29" s="1"/>
    </row>
    <row r="30" spans="1:16">
      <c r="A30" s="167"/>
      <c r="B30" s="4">
        <v>4.17</v>
      </c>
      <c r="C30" s="4">
        <v>4.84</v>
      </c>
      <c r="D30" s="4">
        <v>5.25</v>
      </c>
      <c r="E30" s="4">
        <v>5.56</v>
      </c>
      <c r="F30" s="4">
        <v>5.8</v>
      </c>
      <c r="G30" s="4">
        <v>5.99</v>
      </c>
      <c r="H30" s="4">
        <v>6.16</v>
      </c>
      <c r="I30" s="4">
        <v>6.31</v>
      </c>
      <c r="J30" s="4">
        <v>6.44</v>
      </c>
      <c r="K30" s="4">
        <v>6.55</v>
      </c>
      <c r="L30" s="4">
        <v>6.66</v>
      </c>
      <c r="M30" s="4">
        <v>6.76</v>
      </c>
      <c r="N30" s="4">
        <v>6.84</v>
      </c>
      <c r="O30" s="4">
        <v>6.93</v>
      </c>
    </row>
    <row r="31" spans="1:16" s="8" customFormat="1">
      <c r="A31" s="167">
        <v>16</v>
      </c>
      <c r="B31" s="184">
        <v>3</v>
      </c>
      <c r="C31" s="184">
        <v>3.65</v>
      </c>
      <c r="D31" s="184">
        <v>4.05</v>
      </c>
      <c r="E31" s="184">
        <v>4.33</v>
      </c>
      <c r="F31" s="184">
        <v>4.5599999999999996</v>
      </c>
      <c r="G31" s="184">
        <v>4.74</v>
      </c>
      <c r="H31" s="184">
        <v>4.9000000000000004</v>
      </c>
      <c r="I31" s="184">
        <v>5.03</v>
      </c>
      <c r="J31" s="184">
        <v>5.15</v>
      </c>
      <c r="K31" s="184">
        <v>5.26</v>
      </c>
      <c r="L31" s="184">
        <v>5.35</v>
      </c>
      <c r="M31" s="184">
        <v>5.44</v>
      </c>
      <c r="N31" s="184">
        <v>5.52</v>
      </c>
      <c r="O31" s="184">
        <v>5.59</v>
      </c>
      <c r="P31" s="1"/>
    </row>
    <row r="32" spans="1:16">
      <c r="A32" s="167"/>
      <c r="B32" s="4">
        <v>4.13</v>
      </c>
      <c r="C32" s="4">
        <v>4.79</v>
      </c>
      <c r="D32" s="4">
        <v>5.19</v>
      </c>
      <c r="E32" s="4">
        <v>5.49</v>
      </c>
      <c r="F32" s="4">
        <v>5.72</v>
      </c>
      <c r="G32" s="4">
        <v>5.92</v>
      </c>
      <c r="H32" s="4">
        <v>6.08</v>
      </c>
      <c r="I32" s="4">
        <v>6.22</v>
      </c>
      <c r="J32" s="4">
        <v>6.35</v>
      </c>
      <c r="K32" s="4">
        <v>6.46</v>
      </c>
      <c r="L32" s="4">
        <v>6.56</v>
      </c>
      <c r="M32" s="4">
        <v>6.66</v>
      </c>
      <c r="N32" s="4">
        <v>6.74</v>
      </c>
      <c r="O32" s="4">
        <v>6.82</v>
      </c>
    </row>
    <row r="33" spans="1:16" s="8" customFormat="1">
      <c r="A33" s="167">
        <v>17</v>
      </c>
      <c r="B33" s="184">
        <v>2.98</v>
      </c>
      <c r="C33" s="184">
        <v>3.63</v>
      </c>
      <c r="D33" s="184">
        <v>4.0199999999999996</v>
      </c>
      <c r="E33" s="184">
        <v>4.3</v>
      </c>
      <c r="F33" s="184">
        <v>4.5199999999999996</v>
      </c>
      <c r="G33" s="184">
        <v>4.7</v>
      </c>
      <c r="H33" s="184">
        <v>4.8600000000000003</v>
      </c>
      <c r="I33" s="184">
        <v>4.99</v>
      </c>
      <c r="J33" s="184">
        <v>5.1100000000000003</v>
      </c>
      <c r="K33" s="184">
        <v>5.21</v>
      </c>
      <c r="L33" s="184">
        <v>5.31</v>
      </c>
      <c r="M33" s="184">
        <v>5.39</v>
      </c>
      <c r="N33" s="184">
        <v>5.47</v>
      </c>
      <c r="O33" s="184">
        <v>5.54</v>
      </c>
      <c r="P33" s="1"/>
    </row>
    <row r="34" spans="1:16">
      <c r="A34" s="167"/>
      <c r="B34" s="4">
        <v>4.0999999999999996</v>
      </c>
      <c r="C34" s="4">
        <v>4.74</v>
      </c>
      <c r="D34" s="4">
        <v>5.14</v>
      </c>
      <c r="E34" s="4">
        <v>5.43</v>
      </c>
      <c r="F34" s="4">
        <v>5.66</v>
      </c>
      <c r="G34" s="4">
        <v>5.85</v>
      </c>
      <c r="H34" s="4">
        <v>6.01</v>
      </c>
      <c r="I34" s="4">
        <v>6.15</v>
      </c>
      <c r="J34" s="4">
        <v>6.27</v>
      </c>
      <c r="K34" s="4">
        <v>6.38</v>
      </c>
      <c r="L34" s="4">
        <v>6.48</v>
      </c>
      <c r="M34" s="4">
        <v>6.57</v>
      </c>
      <c r="N34" s="4">
        <v>6.66</v>
      </c>
      <c r="O34" s="4">
        <v>6.73</v>
      </c>
    </row>
    <row r="35" spans="1:16" s="8" customFormat="1">
      <c r="A35" s="167">
        <v>18</v>
      </c>
      <c r="B35" s="184">
        <v>2.97</v>
      </c>
      <c r="C35" s="184">
        <v>3.61</v>
      </c>
      <c r="D35" s="184">
        <v>4</v>
      </c>
      <c r="E35" s="184">
        <v>4.28</v>
      </c>
      <c r="F35" s="184">
        <v>4.49</v>
      </c>
      <c r="G35" s="184">
        <v>4.67</v>
      </c>
      <c r="H35" s="184">
        <v>4.82</v>
      </c>
      <c r="I35" s="184">
        <v>4.96</v>
      </c>
      <c r="J35" s="184">
        <v>5.07</v>
      </c>
      <c r="K35" s="184">
        <v>5.17</v>
      </c>
      <c r="L35" s="184">
        <v>5.27</v>
      </c>
      <c r="M35" s="184">
        <v>5.35</v>
      </c>
      <c r="N35" s="184">
        <v>5.43</v>
      </c>
      <c r="O35" s="184">
        <v>5.5</v>
      </c>
      <c r="P35" s="1"/>
    </row>
    <row r="36" spans="1:16">
      <c r="A36" s="167"/>
      <c r="B36" s="4">
        <v>4.07</v>
      </c>
      <c r="C36" s="4">
        <v>4.7</v>
      </c>
      <c r="D36" s="4">
        <v>5.09</v>
      </c>
      <c r="E36" s="4">
        <v>5.38</v>
      </c>
      <c r="F36" s="4">
        <v>5.6</v>
      </c>
      <c r="G36" s="4">
        <v>5.79</v>
      </c>
      <c r="H36" s="4">
        <v>5.94</v>
      </c>
      <c r="I36" s="4">
        <v>6.08</v>
      </c>
      <c r="J36" s="4">
        <v>6.2</v>
      </c>
      <c r="K36" s="4">
        <v>6.31</v>
      </c>
      <c r="L36" s="4">
        <v>6.41</v>
      </c>
      <c r="M36" s="4">
        <v>6.5</v>
      </c>
      <c r="N36" s="4">
        <v>6.58</v>
      </c>
      <c r="O36" s="4">
        <v>6.65</v>
      </c>
    </row>
    <row r="37" spans="1:16" s="8" customFormat="1">
      <c r="A37" s="167">
        <v>19</v>
      </c>
      <c r="B37" s="184">
        <v>2.96</v>
      </c>
      <c r="C37" s="184">
        <v>3.59</v>
      </c>
      <c r="D37" s="184">
        <v>3.98</v>
      </c>
      <c r="E37" s="184">
        <v>4.25</v>
      </c>
      <c r="F37" s="184">
        <v>4.47</v>
      </c>
      <c r="G37" s="184">
        <v>4.6500000000000004</v>
      </c>
      <c r="H37" s="184">
        <v>4.79</v>
      </c>
      <c r="I37" s="184">
        <v>4.92</v>
      </c>
      <c r="J37" s="184">
        <v>5.04</v>
      </c>
      <c r="K37" s="184">
        <v>5.14</v>
      </c>
      <c r="L37" s="184">
        <v>5.23</v>
      </c>
      <c r="M37" s="184">
        <v>5.31</v>
      </c>
      <c r="N37" s="184">
        <v>5.39</v>
      </c>
      <c r="O37" s="184">
        <v>5.46</v>
      </c>
      <c r="P37" s="1"/>
    </row>
    <row r="38" spans="1:16">
      <c r="A38" s="167"/>
      <c r="B38" s="4">
        <v>4.05</v>
      </c>
      <c r="C38" s="4">
        <v>4.67</v>
      </c>
      <c r="D38" s="4">
        <v>5.05</v>
      </c>
      <c r="E38" s="4">
        <v>5.33</v>
      </c>
      <c r="F38" s="4">
        <v>5.55</v>
      </c>
      <c r="G38" s="4">
        <v>5.73</v>
      </c>
      <c r="H38" s="4">
        <v>5.89</v>
      </c>
      <c r="I38" s="4">
        <v>6.02</v>
      </c>
      <c r="J38" s="4">
        <v>6.14</v>
      </c>
      <c r="K38" s="4">
        <v>6.25</v>
      </c>
      <c r="L38" s="4">
        <v>6.34</v>
      </c>
      <c r="M38" s="4">
        <v>6.43</v>
      </c>
      <c r="N38" s="4">
        <v>6.51</v>
      </c>
      <c r="O38" s="4">
        <v>6.58</v>
      </c>
    </row>
    <row r="39" spans="1:16" s="8" customFormat="1">
      <c r="A39" s="167">
        <v>20</v>
      </c>
      <c r="B39" s="184">
        <v>2.95</v>
      </c>
      <c r="C39" s="184">
        <v>3.58</v>
      </c>
      <c r="D39" s="184">
        <v>3.96</v>
      </c>
      <c r="E39" s="184">
        <v>4.2300000000000004</v>
      </c>
      <c r="F39" s="184">
        <v>4.45</v>
      </c>
      <c r="G39" s="184">
        <v>4.62</v>
      </c>
      <c r="H39" s="184">
        <v>4.7699999999999996</v>
      </c>
      <c r="I39" s="184">
        <v>4.9000000000000004</v>
      </c>
      <c r="J39" s="184">
        <v>5.01</v>
      </c>
      <c r="K39" s="184">
        <v>5.1100000000000003</v>
      </c>
      <c r="L39" s="184">
        <v>5.2</v>
      </c>
      <c r="M39" s="184">
        <v>5.28</v>
      </c>
      <c r="N39" s="184">
        <v>5.36</v>
      </c>
      <c r="O39" s="184">
        <v>5.43</v>
      </c>
      <c r="P39" s="1"/>
    </row>
    <row r="40" spans="1:16">
      <c r="A40" s="167"/>
      <c r="B40" s="4">
        <v>4.0199999999999996</v>
      </c>
      <c r="C40" s="4">
        <v>4.6399999999999997</v>
      </c>
      <c r="D40" s="4">
        <v>5.0199999999999996</v>
      </c>
      <c r="E40" s="4">
        <v>5.29</v>
      </c>
      <c r="F40" s="4">
        <v>5.51</v>
      </c>
      <c r="G40" s="4">
        <v>5.69</v>
      </c>
      <c r="H40" s="4">
        <v>5.84</v>
      </c>
      <c r="I40" s="4">
        <v>5.97</v>
      </c>
      <c r="J40" s="4">
        <v>6.09</v>
      </c>
      <c r="K40" s="4">
        <v>6.19</v>
      </c>
      <c r="L40" s="4">
        <v>6.28</v>
      </c>
      <c r="M40" s="4">
        <v>6.37</v>
      </c>
      <c r="N40" s="4">
        <v>6.45</v>
      </c>
      <c r="O40" s="4">
        <v>6.52</v>
      </c>
    </row>
    <row r="41" spans="1:16" s="8" customFormat="1">
      <c r="A41" s="167">
        <v>21</v>
      </c>
      <c r="B41" s="184">
        <v>2.94</v>
      </c>
      <c r="C41" s="184">
        <v>3.56</v>
      </c>
      <c r="D41" s="184">
        <v>3.94</v>
      </c>
      <c r="E41" s="184">
        <v>4.21</v>
      </c>
      <c r="F41" s="184">
        <v>4.42</v>
      </c>
      <c r="G41" s="184">
        <v>4.5999999999999996</v>
      </c>
      <c r="H41" s="184">
        <v>4.74</v>
      </c>
      <c r="I41" s="184">
        <v>4.87</v>
      </c>
      <c r="J41" s="184">
        <v>4.9800000000000004</v>
      </c>
      <c r="K41" s="184">
        <v>5.08</v>
      </c>
      <c r="L41" s="184">
        <v>5.17</v>
      </c>
      <c r="M41" s="184">
        <v>5.25</v>
      </c>
      <c r="N41" s="184">
        <v>5.33</v>
      </c>
      <c r="O41" s="184">
        <v>5.4</v>
      </c>
      <c r="P41" s="1"/>
    </row>
    <row r="42" spans="1:16">
      <c r="A42" s="167"/>
      <c r="B42" s="4">
        <v>4</v>
      </c>
      <c r="C42" s="4">
        <v>4.6100000000000003</v>
      </c>
      <c r="D42" s="4">
        <v>4.99</v>
      </c>
      <c r="E42" s="4">
        <v>5.26</v>
      </c>
      <c r="F42" s="4">
        <v>5.47</v>
      </c>
      <c r="G42" s="4">
        <v>5.65</v>
      </c>
      <c r="H42" s="4">
        <v>5.79</v>
      </c>
      <c r="I42" s="4">
        <v>5.92</v>
      </c>
      <c r="J42" s="4">
        <v>6.04</v>
      </c>
      <c r="K42" s="4">
        <v>6.14</v>
      </c>
      <c r="L42" s="4">
        <v>6.23</v>
      </c>
      <c r="M42" s="4">
        <v>6.32</v>
      </c>
      <c r="N42" s="4">
        <v>6.39</v>
      </c>
      <c r="O42" s="4">
        <v>6.47</v>
      </c>
    </row>
    <row r="43" spans="1:16" s="8" customFormat="1">
      <c r="A43" s="167">
        <v>22</v>
      </c>
      <c r="B43" s="184">
        <v>2.93</v>
      </c>
      <c r="C43" s="184">
        <v>3.55</v>
      </c>
      <c r="D43" s="184">
        <v>3.93</v>
      </c>
      <c r="E43" s="184">
        <v>4.2</v>
      </c>
      <c r="F43" s="184">
        <v>4.41</v>
      </c>
      <c r="G43" s="184">
        <v>4.58</v>
      </c>
      <c r="H43" s="184">
        <v>4.72</v>
      </c>
      <c r="I43" s="184">
        <v>4.8499999999999996</v>
      </c>
      <c r="J43" s="184">
        <v>4.96</v>
      </c>
      <c r="K43" s="184">
        <v>5.0599999999999996</v>
      </c>
      <c r="L43" s="184">
        <v>5.14</v>
      </c>
      <c r="M43" s="184">
        <v>5.23</v>
      </c>
      <c r="N43" s="184">
        <v>5.3</v>
      </c>
      <c r="O43" s="184">
        <v>5.37</v>
      </c>
      <c r="P43" s="1"/>
    </row>
    <row r="44" spans="1:16">
      <c r="A44" s="167"/>
      <c r="B44" s="4">
        <v>3.99</v>
      </c>
      <c r="C44" s="4">
        <v>4.59</v>
      </c>
      <c r="D44" s="4">
        <v>4.96</v>
      </c>
      <c r="E44" s="4">
        <v>5.22</v>
      </c>
      <c r="F44" s="4">
        <v>5.43</v>
      </c>
      <c r="G44" s="4">
        <v>5.61</v>
      </c>
      <c r="H44" s="4">
        <v>5.75</v>
      </c>
      <c r="I44" s="4">
        <v>5.88</v>
      </c>
      <c r="J44" s="4">
        <v>5.99</v>
      </c>
      <c r="K44" s="4">
        <v>6.1</v>
      </c>
      <c r="L44" s="4">
        <v>6.19</v>
      </c>
      <c r="M44" s="4">
        <v>6.27</v>
      </c>
      <c r="N44" s="4">
        <v>6.35</v>
      </c>
      <c r="O44" s="4">
        <v>6.42</v>
      </c>
    </row>
    <row r="45" spans="1:16" s="8" customFormat="1">
      <c r="A45" s="167">
        <v>23</v>
      </c>
      <c r="B45" s="184">
        <v>2.93</v>
      </c>
      <c r="C45" s="184">
        <v>3.54</v>
      </c>
      <c r="D45" s="184">
        <v>3.91</v>
      </c>
      <c r="E45" s="184">
        <v>4.18</v>
      </c>
      <c r="F45" s="184">
        <v>4.3899999999999997</v>
      </c>
      <c r="G45" s="184">
        <v>4.5599999999999996</v>
      </c>
      <c r="H45" s="184">
        <v>4.7</v>
      </c>
      <c r="I45" s="184">
        <v>4.83</v>
      </c>
      <c r="J45" s="184">
        <v>4.9400000000000004</v>
      </c>
      <c r="K45" s="184">
        <v>5.03</v>
      </c>
      <c r="L45" s="184">
        <v>5.12</v>
      </c>
      <c r="M45" s="184">
        <v>5.2</v>
      </c>
      <c r="N45" s="184">
        <v>5.27</v>
      </c>
      <c r="O45" s="184">
        <v>5.34</v>
      </c>
      <c r="P45" s="1"/>
    </row>
    <row r="46" spans="1:16">
      <c r="A46" s="167"/>
      <c r="B46" s="4">
        <v>3.97</v>
      </c>
      <c r="C46" s="4">
        <v>4.57</v>
      </c>
      <c r="D46" s="4">
        <v>4.93</v>
      </c>
      <c r="E46" s="4">
        <v>5.2</v>
      </c>
      <c r="F46" s="4">
        <v>5.4</v>
      </c>
      <c r="G46" s="4">
        <v>5.57</v>
      </c>
      <c r="H46" s="4">
        <v>5.72</v>
      </c>
      <c r="I46" s="4">
        <v>5.84</v>
      </c>
      <c r="J46" s="4">
        <v>5.95</v>
      </c>
      <c r="K46" s="4">
        <v>6.05</v>
      </c>
      <c r="L46" s="4">
        <v>6.14</v>
      </c>
      <c r="M46" s="4">
        <v>6.23</v>
      </c>
      <c r="N46" s="4">
        <v>6.3</v>
      </c>
      <c r="O46" s="4">
        <v>6.37</v>
      </c>
    </row>
    <row r="47" spans="1:16" s="8" customFormat="1">
      <c r="A47" s="167">
        <v>24</v>
      </c>
      <c r="B47" s="184">
        <v>2.92</v>
      </c>
      <c r="C47" s="184">
        <v>3.53</v>
      </c>
      <c r="D47" s="184">
        <v>3.9</v>
      </c>
      <c r="E47" s="184">
        <v>4.17</v>
      </c>
      <c r="F47" s="184">
        <v>4.37</v>
      </c>
      <c r="G47" s="184">
        <v>4.54</v>
      </c>
      <c r="H47" s="184">
        <v>4.68</v>
      </c>
      <c r="I47" s="184">
        <v>4.8099999999999996</v>
      </c>
      <c r="J47" s="184">
        <v>4.92</v>
      </c>
      <c r="K47" s="184">
        <v>5.01</v>
      </c>
      <c r="L47" s="184">
        <v>5.0999999999999996</v>
      </c>
      <c r="M47" s="184">
        <v>5.18</v>
      </c>
      <c r="N47" s="184">
        <v>5.25</v>
      </c>
      <c r="O47" s="184">
        <v>5.32</v>
      </c>
      <c r="P47" s="1"/>
    </row>
    <row r="48" spans="1:16">
      <c r="A48" s="167"/>
      <c r="B48" s="4">
        <v>3.96</v>
      </c>
      <c r="C48" s="4">
        <v>4.55</v>
      </c>
      <c r="D48" s="4">
        <v>4.91</v>
      </c>
      <c r="E48" s="4">
        <v>5.17</v>
      </c>
      <c r="F48" s="4">
        <v>5.37</v>
      </c>
      <c r="G48" s="4">
        <v>5.54</v>
      </c>
      <c r="H48" s="4">
        <v>5.69</v>
      </c>
      <c r="I48" s="4">
        <v>5.81</v>
      </c>
      <c r="J48" s="4">
        <v>5.92</v>
      </c>
      <c r="K48" s="4">
        <v>6.02</v>
      </c>
      <c r="L48" s="4">
        <v>6.11</v>
      </c>
      <c r="M48" s="4">
        <v>6.19</v>
      </c>
      <c r="N48" s="4">
        <v>6.26</v>
      </c>
      <c r="O48" s="4">
        <v>6.33</v>
      </c>
    </row>
    <row r="49" spans="1:16" s="8" customFormat="1">
      <c r="A49" s="167">
        <v>25</v>
      </c>
      <c r="B49" s="184">
        <v>2.91</v>
      </c>
      <c r="C49" s="184">
        <v>3.52</v>
      </c>
      <c r="D49" s="184">
        <v>3.89</v>
      </c>
      <c r="E49" s="184">
        <v>4.1500000000000004</v>
      </c>
      <c r="F49" s="184">
        <v>4.3600000000000003</v>
      </c>
      <c r="G49" s="184">
        <v>4.53</v>
      </c>
      <c r="H49" s="184">
        <v>4.67</v>
      </c>
      <c r="I49" s="184">
        <v>4.79</v>
      </c>
      <c r="J49" s="184">
        <v>4.9000000000000004</v>
      </c>
      <c r="K49" s="184">
        <v>4.99</v>
      </c>
      <c r="L49" s="184">
        <v>5.08</v>
      </c>
      <c r="M49" s="184">
        <v>5.16</v>
      </c>
      <c r="N49" s="184">
        <v>5.23</v>
      </c>
      <c r="O49" s="184">
        <v>5.3</v>
      </c>
      <c r="P49" s="1"/>
    </row>
    <row r="50" spans="1:16">
      <c r="A50" s="167"/>
      <c r="B50" s="4">
        <v>3.94</v>
      </c>
      <c r="C50" s="4">
        <v>4.53</v>
      </c>
      <c r="D50" s="4">
        <v>4.8899999999999997</v>
      </c>
      <c r="E50" s="4">
        <v>5.14</v>
      </c>
      <c r="F50" s="4">
        <v>5.35</v>
      </c>
      <c r="G50" s="4">
        <v>5.51</v>
      </c>
      <c r="H50" s="4">
        <v>5.65</v>
      </c>
      <c r="I50" s="4">
        <v>5.78</v>
      </c>
      <c r="J50" s="4">
        <v>5.89</v>
      </c>
      <c r="K50" s="4">
        <v>5.98</v>
      </c>
      <c r="L50" s="4">
        <v>6.07</v>
      </c>
      <c r="M50" s="4">
        <v>6.15</v>
      </c>
      <c r="N50" s="4">
        <v>6.22</v>
      </c>
      <c r="O50" s="4">
        <v>6.29</v>
      </c>
    </row>
    <row r="51" spans="1:16" s="8" customFormat="1">
      <c r="A51" s="167">
        <v>26</v>
      </c>
      <c r="B51" s="184">
        <v>2.91</v>
      </c>
      <c r="C51" s="184">
        <v>3.51</v>
      </c>
      <c r="D51" s="184">
        <v>3.88</v>
      </c>
      <c r="E51" s="184">
        <v>4.1399999999999997</v>
      </c>
      <c r="F51" s="184">
        <v>4.3499999999999996</v>
      </c>
      <c r="G51" s="184">
        <v>4.51</v>
      </c>
      <c r="H51" s="184">
        <v>4.6500000000000004</v>
      </c>
      <c r="I51" s="184">
        <v>4.7699999999999996</v>
      </c>
      <c r="J51" s="184">
        <v>4.88</v>
      </c>
      <c r="K51" s="184">
        <v>4.9800000000000004</v>
      </c>
      <c r="L51" s="184">
        <v>5.0599999999999996</v>
      </c>
      <c r="M51" s="184">
        <v>5.14</v>
      </c>
      <c r="N51" s="184">
        <v>5.21</v>
      </c>
      <c r="O51" s="184">
        <v>5.28</v>
      </c>
      <c r="P51" s="1"/>
    </row>
    <row r="52" spans="1:16">
      <c r="A52" s="167"/>
      <c r="B52" s="4">
        <v>3.93</v>
      </c>
      <c r="C52" s="4">
        <v>4.51</v>
      </c>
      <c r="D52" s="4">
        <v>4.87</v>
      </c>
      <c r="E52" s="4">
        <v>5.12</v>
      </c>
      <c r="F52" s="4">
        <v>5.32</v>
      </c>
      <c r="G52" s="4">
        <v>5.49</v>
      </c>
      <c r="H52" s="4">
        <v>5.63</v>
      </c>
      <c r="I52" s="4">
        <v>5.75</v>
      </c>
      <c r="J52" s="4">
        <v>5.86</v>
      </c>
      <c r="K52" s="4">
        <v>5.95</v>
      </c>
      <c r="L52" s="4">
        <v>6.04</v>
      </c>
      <c r="M52" s="4">
        <v>6.12</v>
      </c>
      <c r="N52" s="4">
        <v>6.19</v>
      </c>
      <c r="O52" s="4">
        <v>6.26</v>
      </c>
    </row>
    <row r="53" spans="1:16" s="8" customFormat="1">
      <c r="A53" s="167">
        <v>27</v>
      </c>
      <c r="B53" s="184">
        <v>2.9</v>
      </c>
      <c r="C53" s="184">
        <v>3.51</v>
      </c>
      <c r="D53" s="184">
        <v>3.87</v>
      </c>
      <c r="E53" s="184">
        <v>4.13</v>
      </c>
      <c r="F53" s="184">
        <v>4.33</v>
      </c>
      <c r="G53" s="184">
        <v>4.5</v>
      </c>
      <c r="H53" s="184">
        <v>4.6399999999999997</v>
      </c>
      <c r="I53" s="184">
        <v>4.76</v>
      </c>
      <c r="J53" s="184">
        <v>4.8600000000000003</v>
      </c>
      <c r="K53" s="184">
        <v>4.96</v>
      </c>
      <c r="L53" s="184">
        <v>5.04</v>
      </c>
      <c r="M53" s="184">
        <v>5.12</v>
      </c>
      <c r="N53" s="184">
        <v>5.19</v>
      </c>
      <c r="O53" s="184">
        <v>5.26</v>
      </c>
      <c r="P53" s="1"/>
    </row>
    <row r="54" spans="1:16">
      <c r="A54" s="167"/>
      <c r="B54" s="4">
        <v>3.92</v>
      </c>
      <c r="C54" s="4">
        <v>4.49</v>
      </c>
      <c r="D54" s="4">
        <v>4.8499999999999996</v>
      </c>
      <c r="E54" s="4">
        <v>5.0999999999999996</v>
      </c>
      <c r="F54" s="4">
        <v>5.3</v>
      </c>
      <c r="G54" s="4">
        <v>5.46</v>
      </c>
      <c r="H54" s="4">
        <v>5.6</v>
      </c>
      <c r="I54" s="4">
        <v>5.72</v>
      </c>
      <c r="J54" s="4">
        <v>5.83</v>
      </c>
      <c r="K54" s="4">
        <v>5.92</v>
      </c>
      <c r="L54" s="4">
        <v>6.01</v>
      </c>
      <c r="M54" s="4">
        <v>6.09</v>
      </c>
      <c r="N54" s="4">
        <v>6.16</v>
      </c>
      <c r="O54" s="4">
        <v>6.22</v>
      </c>
    </row>
    <row r="55" spans="1:16" s="8" customFormat="1">
      <c r="A55" s="167">
        <v>28</v>
      </c>
      <c r="B55" s="184">
        <v>2.9</v>
      </c>
      <c r="C55" s="184">
        <v>3.5</v>
      </c>
      <c r="D55" s="184">
        <v>3.86</v>
      </c>
      <c r="E55" s="184">
        <v>4.12</v>
      </c>
      <c r="F55" s="184">
        <v>4.32</v>
      </c>
      <c r="G55" s="184">
        <v>4.49</v>
      </c>
      <c r="H55" s="184">
        <v>4.62</v>
      </c>
      <c r="I55" s="184">
        <v>4.74</v>
      </c>
      <c r="J55" s="184">
        <v>4.8499999999999996</v>
      </c>
      <c r="K55" s="184">
        <v>4.9400000000000004</v>
      </c>
      <c r="L55" s="184">
        <v>5.03</v>
      </c>
      <c r="M55" s="184">
        <v>5.1100000000000003</v>
      </c>
      <c r="N55" s="184">
        <v>5.18</v>
      </c>
      <c r="O55" s="184">
        <v>5.24</v>
      </c>
      <c r="P55" s="1"/>
    </row>
    <row r="56" spans="1:16">
      <c r="A56" s="167"/>
      <c r="B56" s="4">
        <v>3.91</v>
      </c>
      <c r="C56" s="4">
        <v>4.4800000000000004</v>
      </c>
      <c r="D56" s="4">
        <v>4.83</v>
      </c>
      <c r="E56" s="4">
        <v>5.08</v>
      </c>
      <c r="F56" s="4">
        <v>5.28</v>
      </c>
      <c r="G56" s="4">
        <v>5.44</v>
      </c>
      <c r="H56" s="4">
        <v>5.58</v>
      </c>
      <c r="I56" s="4">
        <v>5.7</v>
      </c>
      <c r="J56" s="4">
        <v>5.8</v>
      </c>
      <c r="K56" s="4">
        <v>5.9</v>
      </c>
      <c r="L56" s="4">
        <v>5.98</v>
      </c>
      <c r="M56" s="4">
        <v>6.06</v>
      </c>
      <c r="N56" s="4">
        <v>6.13</v>
      </c>
      <c r="O56" s="4">
        <v>6.2</v>
      </c>
    </row>
    <row r="57" spans="1:16" s="8" customFormat="1">
      <c r="A57" s="167">
        <v>29</v>
      </c>
      <c r="B57" s="184">
        <v>2.89</v>
      </c>
      <c r="C57" s="184">
        <v>3.49</v>
      </c>
      <c r="D57" s="184">
        <v>3.85</v>
      </c>
      <c r="E57" s="184">
        <v>4.1100000000000003</v>
      </c>
      <c r="F57" s="184">
        <v>4.3099999999999996</v>
      </c>
      <c r="G57" s="184">
        <v>4.47</v>
      </c>
      <c r="H57" s="184">
        <v>4.6100000000000003</v>
      </c>
      <c r="I57" s="184">
        <v>4.7300000000000004</v>
      </c>
      <c r="J57" s="184">
        <v>4.84</v>
      </c>
      <c r="K57" s="184">
        <v>4.93</v>
      </c>
      <c r="L57" s="184">
        <v>5.01</v>
      </c>
      <c r="M57" s="184">
        <v>5.09</v>
      </c>
      <c r="N57" s="184">
        <v>5.16</v>
      </c>
      <c r="O57" s="184">
        <v>5.23</v>
      </c>
      <c r="P57" s="1"/>
    </row>
    <row r="58" spans="1:16">
      <c r="A58" s="167"/>
      <c r="B58" s="4">
        <v>3.9</v>
      </c>
      <c r="C58" s="4">
        <v>4.47</v>
      </c>
      <c r="D58" s="4">
        <v>4.8099999999999996</v>
      </c>
      <c r="E58" s="4">
        <v>5.0599999999999996</v>
      </c>
      <c r="F58" s="4">
        <v>5.26</v>
      </c>
      <c r="G58" s="4">
        <v>5.42</v>
      </c>
      <c r="H58" s="4">
        <v>5.56</v>
      </c>
      <c r="I58" s="4">
        <v>5.67</v>
      </c>
      <c r="J58" s="4">
        <v>5.78</v>
      </c>
      <c r="K58" s="4">
        <v>5.87</v>
      </c>
      <c r="L58" s="4">
        <v>5.96</v>
      </c>
      <c r="M58" s="4">
        <v>6.03</v>
      </c>
      <c r="N58" s="4">
        <v>6.1</v>
      </c>
      <c r="O58" s="4">
        <v>6.17</v>
      </c>
    </row>
    <row r="59" spans="1:16" s="8" customFormat="1">
      <c r="A59" s="167">
        <v>30</v>
      </c>
      <c r="B59" s="184">
        <v>2.89</v>
      </c>
      <c r="C59" s="184">
        <v>3.49</v>
      </c>
      <c r="D59" s="184">
        <v>3.85</v>
      </c>
      <c r="E59" s="184">
        <v>4.0999999999999996</v>
      </c>
      <c r="F59" s="184">
        <v>4.3</v>
      </c>
      <c r="G59" s="184">
        <v>4.46</v>
      </c>
      <c r="H59" s="184">
        <v>4.5999999999999996</v>
      </c>
      <c r="I59" s="184">
        <v>4.72</v>
      </c>
      <c r="J59" s="184">
        <v>4.82</v>
      </c>
      <c r="K59" s="184">
        <v>4.92</v>
      </c>
      <c r="L59" s="184">
        <v>5</v>
      </c>
      <c r="M59" s="184">
        <v>5.08</v>
      </c>
      <c r="N59" s="184">
        <v>5.15</v>
      </c>
      <c r="O59" s="184">
        <v>5.21</v>
      </c>
      <c r="P59" s="1"/>
    </row>
    <row r="60" spans="1:16">
      <c r="A60" s="167"/>
      <c r="B60" s="4">
        <v>3.89</v>
      </c>
      <c r="C60" s="4">
        <v>4.45</v>
      </c>
      <c r="D60" s="4">
        <v>4.8</v>
      </c>
      <c r="E60" s="4">
        <v>5.05</v>
      </c>
      <c r="F60" s="4">
        <v>5.24</v>
      </c>
      <c r="G60" s="4">
        <v>5.4</v>
      </c>
      <c r="H60" s="4">
        <v>5.54</v>
      </c>
      <c r="I60" s="4">
        <v>5.65</v>
      </c>
      <c r="J60" s="4">
        <v>5.76</v>
      </c>
      <c r="K60" s="4">
        <v>5.85</v>
      </c>
      <c r="L60" s="4">
        <v>5.93</v>
      </c>
      <c r="M60" s="4">
        <v>6.01</v>
      </c>
      <c r="N60" s="4">
        <v>6.08</v>
      </c>
      <c r="O60" s="4">
        <v>6.14</v>
      </c>
    </row>
    <row r="61" spans="1:16" s="8" customFormat="1">
      <c r="A61" s="167">
        <v>40</v>
      </c>
      <c r="B61" s="184">
        <v>2.86</v>
      </c>
      <c r="C61" s="184">
        <v>3.44</v>
      </c>
      <c r="D61" s="184">
        <v>3.79</v>
      </c>
      <c r="E61" s="184">
        <v>4.04</v>
      </c>
      <c r="F61" s="184">
        <v>4.2300000000000004</v>
      </c>
      <c r="G61" s="184">
        <v>4.3899999999999997</v>
      </c>
      <c r="H61" s="184">
        <v>4.5199999999999996</v>
      </c>
      <c r="I61" s="184">
        <v>4.63</v>
      </c>
      <c r="J61" s="184">
        <v>4.7300000000000004</v>
      </c>
      <c r="K61" s="184">
        <v>4.82</v>
      </c>
      <c r="L61" s="184">
        <v>4.9000000000000004</v>
      </c>
      <c r="M61" s="184">
        <v>4.9800000000000004</v>
      </c>
      <c r="N61" s="184">
        <v>5.04</v>
      </c>
      <c r="O61" s="184">
        <v>5.1100000000000003</v>
      </c>
      <c r="P61" s="1"/>
    </row>
    <row r="62" spans="1:16">
      <c r="A62" s="167"/>
      <c r="B62" s="4">
        <v>3.82</v>
      </c>
      <c r="C62" s="4">
        <v>4.37</v>
      </c>
      <c r="D62" s="4">
        <v>4.7</v>
      </c>
      <c r="E62" s="4">
        <v>4.93</v>
      </c>
      <c r="F62" s="4">
        <v>5.1100000000000003</v>
      </c>
      <c r="G62" s="4">
        <v>5.26</v>
      </c>
      <c r="H62" s="4">
        <v>5.39</v>
      </c>
      <c r="I62" s="4">
        <v>5.5</v>
      </c>
      <c r="J62" s="4">
        <v>5.6</v>
      </c>
      <c r="K62" s="4">
        <v>5.69</v>
      </c>
      <c r="L62" s="4">
        <v>5.76</v>
      </c>
      <c r="M62" s="4">
        <v>5.83</v>
      </c>
      <c r="N62" s="4">
        <v>5.9</v>
      </c>
      <c r="O62" s="4">
        <v>5.96</v>
      </c>
    </row>
    <row r="63" spans="1:16" s="8" customFormat="1">
      <c r="A63" s="167">
        <v>60</v>
      </c>
      <c r="B63" s="184">
        <v>2.83</v>
      </c>
      <c r="C63" s="184">
        <v>3.4</v>
      </c>
      <c r="D63" s="184">
        <v>3.74</v>
      </c>
      <c r="E63" s="184">
        <v>3.98</v>
      </c>
      <c r="F63" s="184">
        <v>4.16</v>
      </c>
      <c r="G63" s="184">
        <v>4.3099999999999996</v>
      </c>
      <c r="H63" s="184">
        <v>4.4400000000000004</v>
      </c>
      <c r="I63" s="184">
        <v>4.55</v>
      </c>
      <c r="J63" s="184">
        <v>4.6500000000000004</v>
      </c>
      <c r="K63" s="184">
        <v>4.7300000000000004</v>
      </c>
      <c r="L63" s="184">
        <v>4.8099999999999996</v>
      </c>
      <c r="M63" s="184">
        <v>4.88</v>
      </c>
      <c r="N63" s="184">
        <v>4.9400000000000004</v>
      </c>
      <c r="O63" s="184">
        <v>5</v>
      </c>
      <c r="P63" s="1"/>
    </row>
    <row r="64" spans="1:16">
      <c r="A64" s="167"/>
      <c r="B64" s="4">
        <v>3.76</v>
      </c>
      <c r="C64" s="4">
        <v>4.28</v>
      </c>
      <c r="D64" s="4">
        <v>4.59</v>
      </c>
      <c r="E64" s="4">
        <v>4.82</v>
      </c>
      <c r="F64" s="4">
        <v>4.99</v>
      </c>
      <c r="G64" s="4">
        <v>5.13</v>
      </c>
      <c r="H64" s="4">
        <v>5.25</v>
      </c>
      <c r="I64" s="4">
        <v>5.36</v>
      </c>
      <c r="J64" s="4">
        <v>5.45</v>
      </c>
      <c r="K64" s="4">
        <v>5.53</v>
      </c>
      <c r="L64" s="4">
        <v>5.6</v>
      </c>
      <c r="M64" s="4">
        <v>5.67</v>
      </c>
      <c r="N64" s="4">
        <v>5.73</v>
      </c>
      <c r="O64" s="4">
        <v>5.78</v>
      </c>
    </row>
    <row r="65" spans="1:16" s="8" customFormat="1">
      <c r="A65" s="167">
        <v>120</v>
      </c>
      <c r="B65" s="184">
        <v>2.8</v>
      </c>
      <c r="C65" s="184">
        <v>3.36</v>
      </c>
      <c r="D65" s="184">
        <v>3.68</v>
      </c>
      <c r="E65" s="184">
        <v>3.92</v>
      </c>
      <c r="F65" s="184">
        <v>4.0999999999999996</v>
      </c>
      <c r="G65" s="184">
        <v>4.24</v>
      </c>
      <c r="H65" s="184">
        <v>4.3600000000000003</v>
      </c>
      <c r="I65" s="184">
        <v>4.47</v>
      </c>
      <c r="J65" s="184">
        <v>4.5599999999999996</v>
      </c>
      <c r="K65" s="184">
        <v>4.6399999999999997</v>
      </c>
      <c r="L65" s="184">
        <v>4.71</v>
      </c>
      <c r="M65" s="184">
        <v>4.78</v>
      </c>
      <c r="N65" s="184">
        <v>4.84</v>
      </c>
      <c r="O65" s="184">
        <v>4.9000000000000004</v>
      </c>
      <c r="P65" s="1"/>
    </row>
    <row r="66" spans="1:16">
      <c r="A66" s="167"/>
      <c r="B66" s="4">
        <v>3.7</v>
      </c>
      <c r="C66" s="4">
        <v>4.2</v>
      </c>
      <c r="D66" s="4">
        <v>4.5</v>
      </c>
      <c r="E66" s="4">
        <v>4.71</v>
      </c>
      <c r="F66" s="4">
        <v>4.87</v>
      </c>
      <c r="G66" s="4">
        <v>5.01</v>
      </c>
      <c r="H66" s="4">
        <v>5.12</v>
      </c>
      <c r="I66" s="4">
        <v>5.21</v>
      </c>
      <c r="J66" s="4">
        <v>5.3</v>
      </c>
      <c r="K66" s="4">
        <v>5.37</v>
      </c>
      <c r="L66" s="4">
        <v>5.44</v>
      </c>
      <c r="M66" s="4">
        <v>5.5</v>
      </c>
      <c r="N66" s="4">
        <v>5.56</v>
      </c>
      <c r="O66" s="4">
        <v>5.61</v>
      </c>
    </row>
    <row r="67" spans="1:16" s="8" customFormat="1">
      <c r="A67" s="167" t="s">
        <v>54</v>
      </c>
      <c r="B67" s="184">
        <v>2.77</v>
      </c>
      <c r="C67" s="184">
        <v>3.31</v>
      </c>
      <c r="D67" s="184">
        <v>3.63</v>
      </c>
      <c r="E67" s="184">
        <v>3.86</v>
      </c>
      <c r="F67" s="184">
        <v>4.03</v>
      </c>
      <c r="G67" s="184">
        <v>4.17</v>
      </c>
      <c r="H67" s="184">
        <v>4.29</v>
      </c>
      <c r="I67" s="184">
        <v>4.3899999999999997</v>
      </c>
      <c r="J67" s="184">
        <v>4.47</v>
      </c>
      <c r="K67" s="184">
        <v>4.55</v>
      </c>
      <c r="L67" s="184">
        <v>4.62</v>
      </c>
      <c r="M67" s="184">
        <v>4.68</v>
      </c>
      <c r="N67" s="184">
        <v>4.74</v>
      </c>
      <c r="O67" s="184">
        <v>4.8</v>
      </c>
      <c r="P67" s="1"/>
    </row>
    <row r="68" spans="1:16">
      <c r="A68" s="179"/>
      <c r="B68" s="186">
        <v>3.64</v>
      </c>
      <c r="C68" s="186">
        <v>4.12</v>
      </c>
      <c r="D68" s="186">
        <v>4.4000000000000004</v>
      </c>
      <c r="E68" s="186">
        <v>4.5999999999999996</v>
      </c>
      <c r="F68" s="186">
        <v>4.76</v>
      </c>
      <c r="G68" s="186">
        <v>4.88</v>
      </c>
      <c r="H68" s="186">
        <v>4.99</v>
      </c>
      <c r="I68" s="186">
        <v>5.08</v>
      </c>
      <c r="J68" s="186">
        <v>5.16</v>
      </c>
      <c r="K68" s="186">
        <v>5.23</v>
      </c>
      <c r="L68" s="186">
        <v>5.29</v>
      </c>
      <c r="M68" s="186">
        <v>5.35</v>
      </c>
      <c r="N68" s="186">
        <v>5.4</v>
      </c>
      <c r="O68" s="186">
        <v>5.45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0"/>
  <sheetViews>
    <sheetView topLeftCell="A46" workbookViewId="0">
      <selection activeCell="H59" sqref="H59"/>
    </sheetView>
  </sheetViews>
  <sheetFormatPr defaultRowHeight="14.75"/>
  <cols>
    <col min="1" max="10" width="9.1328125" style="2"/>
  </cols>
  <sheetData>
    <row r="1" spans="1:11" ht="20.25" customHeight="1">
      <c r="A1" s="187"/>
      <c r="B1" s="188" t="s">
        <v>59</v>
      </c>
      <c r="C1" s="133"/>
      <c r="D1" s="133"/>
      <c r="E1" s="133"/>
      <c r="F1" s="133"/>
      <c r="G1" s="133"/>
      <c r="H1" s="133"/>
      <c r="I1" s="133"/>
      <c r="J1" s="133"/>
    </row>
    <row r="2" spans="1:11" s="2" customFormat="1" ht="15.5" thickBot="1">
      <c r="A2" s="182" t="s">
        <v>58</v>
      </c>
      <c r="B2" s="183">
        <v>2</v>
      </c>
      <c r="C2" s="183">
        <v>3</v>
      </c>
      <c r="D2" s="183">
        <v>4</v>
      </c>
      <c r="E2" s="183">
        <v>5</v>
      </c>
      <c r="F2" s="183">
        <v>6</v>
      </c>
      <c r="G2" s="183">
        <v>7</v>
      </c>
      <c r="H2" s="183">
        <v>8</v>
      </c>
      <c r="I2" s="183">
        <v>9</v>
      </c>
      <c r="J2" s="183">
        <v>10</v>
      </c>
    </row>
    <row r="3" spans="1:11" s="8" customFormat="1" ht="15.5" thickTop="1">
      <c r="A3" s="167">
        <v>5</v>
      </c>
      <c r="B3" s="184">
        <v>2.57</v>
      </c>
      <c r="C3" s="184">
        <v>3.03</v>
      </c>
      <c r="D3" s="184">
        <v>3.29</v>
      </c>
      <c r="E3" s="184">
        <v>3.48</v>
      </c>
      <c r="F3" s="184">
        <v>3.62</v>
      </c>
      <c r="G3" s="184">
        <v>3.73</v>
      </c>
      <c r="H3" s="184">
        <v>3.82</v>
      </c>
      <c r="I3" s="184">
        <v>3.9</v>
      </c>
      <c r="J3" s="184">
        <v>3.97</v>
      </c>
      <c r="K3" s="1" t="s">
        <v>56</v>
      </c>
    </row>
    <row r="4" spans="1:11">
      <c r="A4" s="23"/>
      <c r="B4" s="4">
        <v>4.03</v>
      </c>
      <c r="C4" s="4">
        <v>4.63</v>
      </c>
      <c r="D4" s="4">
        <v>4.9800000000000004</v>
      </c>
      <c r="E4" s="4">
        <v>5.22</v>
      </c>
      <c r="F4" s="4">
        <v>5.41</v>
      </c>
      <c r="G4" s="4">
        <v>5.56</v>
      </c>
      <c r="H4" s="4">
        <v>5.68</v>
      </c>
      <c r="I4" s="4">
        <v>5.79</v>
      </c>
      <c r="J4" s="4">
        <v>5.89</v>
      </c>
      <c r="K4" s="178" t="s">
        <v>55</v>
      </c>
    </row>
    <row r="5" spans="1:11" s="8" customFormat="1">
      <c r="A5" s="167">
        <v>6</v>
      </c>
      <c r="B5" s="184">
        <v>2.4500000000000002</v>
      </c>
      <c r="C5" s="184">
        <v>2.86</v>
      </c>
      <c r="D5" s="184">
        <v>3.1</v>
      </c>
      <c r="E5" s="184">
        <v>3.26</v>
      </c>
      <c r="F5" s="184">
        <v>3.39</v>
      </c>
      <c r="G5" s="184">
        <v>3.49</v>
      </c>
      <c r="H5" s="184">
        <v>3.57</v>
      </c>
      <c r="I5" s="184">
        <v>3.64</v>
      </c>
      <c r="J5" s="184">
        <v>3.71</v>
      </c>
    </row>
    <row r="6" spans="1:11">
      <c r="A6" s="23"/>
      <c r="B6" s="4">
        <v>3.71</v>
      </c>
      <c r="C6" s="4">
        <v>4.21</v>
      </c>
      <c r="D6" s="4">
        <v>4.51</v>
      </c>
      <c r="E6" s="4">
        <v>4.71</v>
      </c>
      <c r="F6" s="4">
        <v>4.87</v>
      </c>
      <c r="G6" s="4">
        <v>5</v>
      </c>
      <c r="H6" s="4">
        <v>5.0999999999999996</v>
      </c>
      <c r="I6" s="4">
        <v>5.2</v>
      </c>
      <c r="J6" s="4">
        <v>5.28</v>
      </c>
    </row>
    <row r="7" spans="1:11" s="8" customFormat="1">
      <c r="A7" s="167">
        <v>7</v>
      </c>
      <c r="B7" s="184">
        <v>2.36</v>
      </c>
      <c r="C7" s="184">
        <v>2.75</v>
      </c>
      <c r="D7" s="184">
        <v>2.97</v>
      </c>
      <c r="E7" s="184">
        <v>3.12</v>
      </c>
      <c r="F7" s="184">
        <v>3.24</v>
      </c>
      <c r="G7" s="184">
        <v>3.33</v>
      </c>
      <c r="H7" s="184">
        <v>3.41</v>
      </c>
      <c r="I7" s="184">
        <v>3.47</v>
      </c>
      <c r="J7" s="184">
        <v>3.53</v>
      </c>
    </row>
    <row r="8" spans="1:11">
      <c r="A8" s="23"/>
      <c r="B8" s="4">
        <v>3.5</v>
      </c>
      <c r="C8" s="4">
        <v>3.95</v>
      </c>
      <c r="D8" s="4">
        <v>4.21</v>
      </c>
      <c r="E8" s="4">
        <v>4.3899999999999997</v>
      </c>
      <c r="F8" s="4">
        <v>4.53</v>
      </c>
      <c r="G8" s="4">
        <v>4.6399999999999997</v>
      </c>
      <c r="H8" s="4">
        <v>4.74</v>
      </c>
      <c r="I8" s="4">
        <v>4.82</v>
      </c>
      <c r="J8" s="4">
        <v>4.8899999999999997</v>
      </c>
    </row>
    <row r="9" spans="1:11" s="8" customFormat="1">
      <c r="A9" s="167">
        <v>8</v>
      </c>
      <c r="B9" s="184">
        <v>2.31</v>
      </c>
      <c r="C9" s="184">
        <v>2.67</v>
      </c>
      <c r="D9" s="184">
        <v>2.88</v>
      </c>
      <c r="E9" s="184">
        <v>3.02</v>
      </c>
      <c r="F9" s="184">
        <v>3.13</v>
      </c>
      <c r="G9" s="184">
        <v>3.22</v>
      </c>
      <c r="H9" s="184">
        <v>3.29</v>
      </c>
      <c r="I9" s="184">
        <v>3.35</v>
      </c>
      <c r="J9" s="184">
        <v>3.41</v>
      </c>
    </row>
    <row r="10" spans="1:11">
      <c r="A10" s="23"/>
      <c r="B10" s="4">
        <v>3.36</v>
      </c>
      <c r="C10" s="4">
        <v>3.77</v>
      </c>
      <c r="D10" s="4">
        <v>4</v>
      </c>
      <c r="E10" s="4">
        <v>4.17</v>
      </c>
      <c r="F10" s="4">
        <v>4.29</v>
      </c>
      <c r="G10" s="4">
        <v>4.4000000000000004</v>
      </c>
      <c r="H10" s="4">
        <v>4.4800000000000004</v>
      </c>
      <c r="I10" s="4">
        <v>4.5599999999999996</v>
      </c>
      <c r="J10" s="4">
        <v>4.62</v>
      </c>
    </row>
    <row r="11" spans="1:11" s="8" customFormat="1">
      <c r="A11" s="167">
        <v>9</v>
      </c>
      <c r="B11" s="184">
        <v>2.2599999999999998</v>
      </c>
      <c r="C11" s="184">
        <v>2.61</v>
      </c>
      <c r="D11" s="184">
        <v>2.81</v>
      </c>
      <c r="E11" s="184">
        <v>2.95</v>
      </c>
      <c r="F11" s="184">
        <v>3.05</v>
      </c>
      <c r="G11" s="184">
        <v>3.14</v>
      </c>
      <c r="H11" s="184">
        <v>3.2</v>
      </c>
      <c r="I11" s="184">
        <v>3.26</v>
      </c>
      <c r="J11" s="184">
        <v>3.32</v>
      </c>
    </row>
    <row r="12" spans="1:11">
      <c r="A12" s="23"/>
      <c r="B12" s="4">
        <v>3.25</v>
      </c>
      <c r="C12" s="4">
        <v>3.63</v>
      </c>
      <c r="D12" s="4">
        <v>3.85</v>
      </c>
      <c r="E12" s="4">
        <v>4.01</v>
      </c>
      <c r="F12" s="4">
        <v>4.12</v>
      </c>
      <c r="G12" s="4">
        <v>4.22</v>
      </c>
      <c r="H12" s="4">
        <v>4.3</v>
      </c>
      <c r="I12" s="4">
        <v>4.37</v>
      </c>
      <c r="J12" s="4">
        <v>4.43</v>
      </c>
    </row>
    <row r="13" spans="1:11" s="8" customFormat="1">
      <c r="A13" s="167">
        <v>10</v>
      </c>
      <c r="B13" s="184">
        <v>2.23</v>
      </c>
      <c r="C13" s="184">
        <v>2.57</v>
      </c>
      <c r="D13" s="184">
        <v>2.76</v>
      </c>
      <c r="E13" s="184">
        <v>2.89</v>
      </c>
      <c r="F13" s="184">
        <v>2.99</v>
      </c>
      <c r="G13" s="184">
        <v>3.07</v>
      </c>
      <c r="H13" s="184">
        <v>3.14</v>
      </c>
      <c r="I13" s="184">
        <v>3.19</v>
      </c>
      <c r="J13" s="184">
        <v>3.24</v>
      </c>
    </row>
    <row r="14" spans="1:11">
      <c r="A14" s="23"/>
      <c r="B14" s="4">
        <v>3.17</v>
      </c>
      <c r="C14" s="4">
        <v>3.53</v>
      </c>
      <c r="D14" s="4">
        <v>3.74</v>
      </c>
      <c r="E14" s="4">
        <v>3.88</v>
      </c>
      <c r="F14" s="4">
        <v>3.99</v>
      </c>
      <c r="G14" s="4">
        <v>4.08</v>
      </c>
      <c r="H14" s="4">
        <v>4.16</v>
      </c>
      <c r="I14" s="4">
        <v>4.22</v>
      </c>
      <c r="J14" s="4">
        <v>4.28</v>
      </c>
    </row>
    <row r="15" spans="1:11" s="8" customFormat="1">
      <c r="A15" s="167">
        <v>11</v>
      </c>
      <c r="B15" s="184">
        <v>2.2000000000000002</v>
      </c>
      <c r="C15" s="184">
        <v>2.5299999999999998</v>
      </c>
      <c r="D15" s="184">
        <v>2.72</v>
      </c>
      <c r="E15" s="184">
        <v>2.84</v>
      </c>
      <c r="F15" s="184">
        <v>2.94</v>
      </c>
      <c r="G15" s="184">
        <v>3.02</v>
      </c>
      <c r="H15" s="184">
        <v>3.08</v>
      </c>
      <c r="I15" s="184">
        <v>3.14</v>
      </c>
      <c r="J15" s="184">
        <v>3.19</v>
      </c>
    </row>
    <row r="16" spans="1:11">
      <c r="A16" s="23"/>
      <c r="B16" s="4">
        <v>3.11</v>
      </c>
      <c r="C16" s="4">
        <v>3.45</v>
      </c>
      <c r="D16" s="4">
        <v>3.65</v>
      </c>
      <c r="E16" s="4">
        <v>3.79</v>
      </c>
      <c r="F16" s="4">
        <v>3.89</v>
      </c>
      <c r="G16" s="4">
        <v>3.98</v>
      </c>
      <c r="H16" s="4">
        <v>4.05</v>
      </c>
      <c r="I16" s="4">
        <v>4.1100000000000003</v>
      </c>
      <c r="J16" s="4">
        <v>4.16</v>
      </c>
    </row>
    <row r="17" spans="1:10" s="8" customFormat="1">
      <c r="A17" s="167">
        <v>12</v>
      </c>
      <c r="B17" s="184">
        <v>2.1800000000000002</v>
      </c>
      <c r="C17" s="184">
        <v>2.5</v>
      </c>
      <c r="D17" s="184">
        <v>2.68</v>
      </c>
      <c r="E17" s="184">
        <v>2.81</v>
      </c>
      <c r="F17" s="184">
        <v>2.9</v>
      </c>
      <c r="G17" s="184">
        <v>2.98</v>
      </c>
      <c r="H17" s="184">
        <v>3.04</v>
      </c>
      <c r="I17" s="184">
        <v>3.09</v>
      </c>
      <c r="J17" s="184">
        <v>3.14</v>
      </c>
    </row>
    <row r="18" spans="1:10">
      <c r="A18" s="23"/>
      <c r="B18" s="4">
        <v>3.05</v>
      </c>
      <c r="C18" s="4">
        <v>3.39</v>
      </c>
      <c r="D18" s="4">
        <v>3.58</v>
      </c>
      <c r="E18" s="4">
        <v>3.71</v>
      </c>
      <c r="F18" s="4">
        <v>3.81</v>
      </c>
      <c r="G18" s="4">
        <v>3.89</v>
      </c>
      <c r="H18" s="4">
        <v>3.96</v>
      </c>
      <c r="I18" s="4">
        <v>4.0199999999999996</v>
      </c>
      <c r="J18" s="4">
        <v>4.07</v>
      </c>
    </row>
    <row r="19" spans="1:10" s="8" customFormat="1">
      <c r="A19" s="167">
        <v>13</v>
      </c>
      <c r="B19" s="184">
        <v>2.16</v>
      </c>
      <c r="C19" s="184">
        <v>2.48</v>
      </c>
      <c r="D19" s="184">
        <v>2.65</v>
      </c>
      <c r="E19" s="184">
        <v>2.78</v>
      </c>
      <c r="F19" s="184">
        <v>2.87</v>
      </c>
      <c r="G19" s="184">
        <v>2.94</v>
      </c>
      <c r="H19" s="184">
        <v>3</v>
      </c>
      <c r="I19" s="184">
        <v>3.06</v>
      </c>
      <c r="J19" s="184">
        <v>3.1</v>
      </c>
    </row>
    <row r="20" spans="1:10">
      <c r="A20" s="23"/>
      <c r="B20" s="4">
        <v>3.01</v>
      </c>
      <c r="C20" s="4">
        <v>3.33</v>
      </c>
      <c r="D20" s="4">
        <v>3.52</v>
      </c>
      <c r="E20" s="4">
        <v>3.65</v>
      </c>
      <c r="F20" s="4">
        <v>3.74</v>
      </c>
      <c r="G20" s="4">
        <v>3.82</v>
      </c>
      <c r="H20" s="4">
        <v>3.89</v>
      </c>
      <c r="I20" s="4">
        <v>3.94</v>
      </c>
      <c r="J20" s="4">
        <v>3.99</v>
      </c>
    </row>
    <row r="21" spans="1:10" s="8" customFormat="1">
      <c r="A21" s="167">
        <v>14</v>
      </c>
      <c r="B21" s="184">
        <v>2.14</v>
      </c>
      <c r="C21" s="184">
        <v>2.46</v>
      </c>
      <c r="D21" s="184">
        <v>2.63</v>
      </c>
      <c r="E21" s="184">
        <v>2.75</v>
      </c>
      <c r="F21" s="184">
        <v>2.84</v>
      </c>
      <c r="G21" s="184">
        <v>2.91</v>
      </c>
      <c r="H21" s="184">
        <v>2.97</v>
      </c>
      <c r="I21" s="184">
        <v>3.02</v>
      </c>
      <c r="J21" s="184">
        <v>3.07</v>
      </c>
    </row>
    <row r="22" spans="1:10">
      <c r="A22" s="23"/>
      <c r="B22" s="4">
        <v>2.98</v>
      </c>
      <c r="C22" s="4">
        <v>3.29</v>
      </c>
      <c r="D22" s="4">
        <v>3.47</v>
      </c>
      <c r="E22" s="4">
        <v>3.59</v>
      </c>
      <c r="F22" s="4">
        <v>3.69</v>
      </c>
      <c r="G22" s="4">
        <v>3.76</v>
      </c>
      <c r="H22" s="4">
        <v>3.83</v>
      </c>
      <c r="I22" s="4">
        <v>3.88</v>
      </c>
      <c r="J22" s="4">
        <v>3.93</v>
      </c>
    </row>
    <row r="23" spans="1:10" s="8" customFormat="1">
      <c r="A23" s="167">
        <v>15</v>
      </c>
      <c r="B23" s="184">
        <v>2.13</v>
      </c>
      <c r="C23" s="184">
        <v>2.44</v>
      </c>
      <c r="D23" s="184">
        <v>2.61</v>
      </c>
      <c r="E23" s="184">
        <v>2.73</v>
      </c>
      <c r="F23" s="184">
        <v>2.82</v>
      </c>
      <c r="G23" s="184">
        <v>2.89</v>
      </c>
      <c r="H23" s="184">
        <v>2.95</v>
      </c>
      <c r="I23" s="184">
        <v>3</v>
      </c>
      <c r="J23" s="184">
        <v>3.04</v>
      </c>
    </row>
    <row r="24" spans="1:10">
      <c r="A24" s="23"/>
      <c r="B24" s="4">
        <v>2.95</v>
      </c>
      <c r="C24" s="4">
        <v>3.25</v>
      </c>
      <c r="D24" s="4">
        <v>3.43</v>
      </c>
      <c r="E24" s="4">
        <v>3.55</v>
      </c>
      <c r="F24" s="4">
        <v>3.64</v>
      </c>
      <c r="G24" s="4">
        <v>3.71</v>
      </c>
      <c r="H24" s="4">
        <v>3.78</v>
      </c>
      <c r="I24" s="4">
        <v>3.83</v>
      </c>
      <c r="J24" s="4">
        <v>3.88</v>
      </c>
    </row>
    <row r="25" spans="1:10" s="8" customFormat="1">
      <c r="A25" s="167">
        <v>16</v>
      </c>
      <c r="B25" s="184">
        <v>2.12</v>
      </c>
      <c r="C25" s="184">
        <v>2.42</v>
      </c>
      <c r="D25" s="184">
        <v>2.59</v>
      </c>
      <c r="E25" s="184">
        <v>2.71</v>
      </c>
      <c r="F25" s="184">
        <v>2.8</v>
      </c>
      <c r="G25" s="184">
        <v>2.87</v>
      </c>
      <c r="H25" s="184">
        <v>2.92</v>
      </c>
      <c r="I25" s="184">
        <v>2.97</v>
      </c>
      <c r="J25" s="184">
        <v>3.02</v>
      </c>
    </row>
    <row r="26" spans="1:10">
      <c r="A26" s="23"/>
      <c r="B26" s="4">
        <v>2.92</v>
      </c>
      <c r="C26" s="4">
        <v>3.22</v>
      </c>
      <c r="D26" s="4">
        <v>3.39</v>
      </c>
      <c r="E26" s="4">
        <v>3.51</v>
      </c>
      <c r="F26" s="4">
        <v>3.6</v>
      </c>
      <c r="G26" s="4">
        <v>3.67</v>
      </c>
      <c r="H26" s="4">
        <v>3.73</v>
      </c>
      <c r="I26" s="4">
        <v>3.78</v>
      </c>
      <c r="J26" s="4">
        <v>3.83</v>
      </c>
    </row>
    <row r="27" spans="1:10" s="8" customFormat="1">
      <c r="A27" s="167">
        <v>17</v>
      </c>
      <c r="B27" s="184">
        <v>2.11</v>
      </c>
      <c r="C27" s="184">
        <v>2.41</v>
      </c>
      <c r="D27" s="184">
        <v>2.58</v>
      </c>
      <c r="E27" s="184">
        <v>2.69</v>
      </c>
      <c r="F27" s="184">
        <v>2.78</v>
      </c>
      <c r="G27" s="184">
        <v>2.85</v>
      </c>
      <c r="H27" s="184">
        <v>2.9</v>
      </c>
      <c r="I27" s="184">
        <v>2.95</v>
      </c>
      <c r="J27" s="184">
        <v>3</v>
      </c>
    </row>
    <row r="28" spans="1:10">
      <c r="A28" s="23"/>
      <c r="B28" s="4">
        <v>2.9</v>
      </c>
      <c r="C28" s="4">
        <v>3.19</v>
      </c>
      <c r="D28" s="4">
        <v>3.36</v>
      </c>
      <c r="E28" s="4">
        <v>3.47</v>
      </c>
      <c r="F28" s="4">
        <v>3.56</v>
      </c>
      <c r="G28" s="4">
        <v>3.63</v>
      </c>
      <c r="H28" s="4">
        <v>3.69</v>
      </c>
      <c r="I28" s="4">
        <v>3.74</v>
      </c>
      <c r="J28" s="4">
        <v>3.79</v>
      </c>
    </row>
    <row r="29" spans="1:10" s="8" customFormat="1">
      <c r="A29" s="167">
        <v>18</v>
      </c>
      <c r="B29" s="184">
        <v>2.1</v>
      </c>
      <c r="C29" s="184">
        <v>2.4</v>
      </c>
      <c r="D29" s="184">
        <v>2.56</v>
      </c>
      <c r="E29" s="184">
        <v>2.68</v>
      </c>
      <c r="F29" s="184">
        <v>2.76</v>
      </c>
      <c r="G29" s="184">
        <v>2.83</v>
      </c>
      <c r="H29" s="184">
        <v>2.89</v>
      </c>
      <c r="I29" s="184">
        <v>2.94</v>
      </c>
      <c r="J29" s="184">
        <v>2.98</v>
      </c>
    </row>
    <row r="30" spans="1:10">
      <c r="A30" s="23"/>
      <c r="B30" s="4">
        <v>2.88</v>
      </c>
      <c r="C30" s="4">
        <v>3.17</v>
      </c>
      <c r="D30" s="4">
        <v>3.33</v>
      </c>
      <c r="E30" s="4">
        <v>3.44</v>
      </c>
      <c r="F30" s="4">
        <v>3.53</v>
      </c>
      <c r="G30" s="4">
        <v>3.6</v>
      </c>
      <c r="H30" s="4">
        <v>3.66</v>
      </c>
      <c r="I30" s="4">
        <v>3.71</v>
      </c>
      <c r="J30" s="4">
        <v>3.75</v>
      </c>
    </row>
    <row r="31" spans="1:10" s="8" customFormat="1">
      <c r="A31" s="167">
        <v>19</v>
      </c>
      <c r="B31" s="184">
        <v>2.09</v>
      </c>
      <c r="C31" s="184">
        <v>2.39</v>
      </c>
      <c r="D31" s="184">
        <v>2.5499999999999998</v>
      </c>
      <c r="E31" s="184">
        <v>2.66</v>
      </c>
      <c r="F31" s="184">
        <v>2.75</v>
      </c>
      <c r="G31" s="184">
        <v>2.81</v>
      </c>
      <c r="H31" s="184">
        <v>2.87</v>
      </c>
      <c r="I31" s="184">
        <v>2.92</v>
      </c>
      <c r="J31" s="184">
        <v>2.96</v>
      </c>
    </row>
    <row r="32" spans="1:10">
      <c r="A32" s="23"/>
      <c r="B32" s="4">
        <v>2.86</v>
      </c>
      <c r="C32" s="4">
        <v>3.15</v>
      </c>
      <c r="D32" s="4">
        <v>3.31</v>
      </c>
      <c r="E32" s="4">
        <v>3.42</v>
      </c>
      <c r="F32" s="4">
        <v>3.5</v>
      </c>
      <c r="G32" s="4">
        <v>3.57</v>
      </c>
      <c r="H32" s="4">
        <v>3.63</v>
      </c>
      <c r="I32" s="4">
        <v>3.68</v>
      </c>
      <c r="J32" s="4">
        <v>3.72</v>
      </c>
    </row>
    <row r="33" spans="1:10" s="8" customFormat="1">
      <c r="A33" s="167">
        <v>20</v>
      </c>
      <c r="B33" s="184">
        <v>2.09</v>
      </c>
      <c r="C33" s="184">
        <v>2.38</v>
      </c>
      <c r="D33" s="184">
        <v>2.54</v>
      </c>
      <c r="E33" s="184">
        <v>2.65</v>
      </c>
      <c r="F33" s="184">
        <v>2.73</v>
      </c>
      <c r="G33" s="184">
        <v>2.8</v>
      </c>
      <c r="H33" s="184">
        <v>2.86</v>
      </c>
      <c r="I33" s="184">
        <v>2.9</v>
      </c>
      <c r="J33" s="184">
        <v>2.95</v>
      </c>
    </row>
    <row r="34" spans="1:10">
      <c r="A34" s="23"/>
      <c r="B34" s="4">
        <v>2.85</v>
      </c>
      <c r="C34" s="4">
        <v>3.13</v>
      </c>
      <c r="D34" s="4">
        <v>3.29</v>
      </c>
      <c r="E34" s="4">
        <v>3.4</v>
      </c>
      <c r="F34" s="4">
        <v>3.48</v>
      </c>
      <c r="G34" s="4">
        <v>3.55</v>
      </c>
      <c r="H34" s="4">
        <v>3.6</v>
      </c>
      <c r="I34" s="4">
        <v>3.65</v>
      </c>
      <c r="J34" s="4">
        <v>3.69</v>
      </c>
    </row>
    <row r="35" spans="1:10" s="8" customFormat="1">
      <c r="A35" s="167">
        <v>21</v>
      </c>
      <c r="B35" s="184">
        <v>2.08</v>
      </c>
      <c r="C35" s="184">
        <v>2.37</v>
      </c>
      <c r="D35" s="184">
        <v>2.5299999999999998</v>
      </c>
      <c r="E35" s="184">
        <v>2.64</v>
      </c>
      <c r="F35" s="184">
        <v>2.72</v>
      </c>
      <c r="G35" s="184">
        <v>2.79</v>
      </c>
      <c r="H35" s="184">
        <v>2.84</v>
      </c>
      <c r="I35" s="184">
        <v>2.89</v>
      </c>
      <c r="J35" s="184">
        <v>2.93</v>
      </c>
    </row>
    <row r="36" spans="1:10">
      <c r="A36" s="23"/>
      <c r="B36" s="4">
        <v>2.83</v>
      </c>
      <c r="C36" s="4">
        <v>3.11</v>
      </c>
      <c r="D36" s="4">
        <v>3.27</v>
      </c>
      <c r="E36" s="4">
        <v>3.37</v>
      </c>
      <c r="F36" s="4">
        <v>3.46</v>
      </c>
      <c r="G36" s="4">
        <v>3.52</v>
      </c>
      <c r="H36" s="4">
        <v>3.58</v>
      </c>
      <c r="I36" s="4">
        <v>3.63</v>
      </c>
      <c r="J36" s="4">
        <v>3.67</v>
      </c>
    </row>
    <row r="37" spans="1:10" s="8" customFormat="1">
      <c r="A37" s="167">
        <v>22</v>
      </c>
      <c r="B37" s="184">
        <v>2.0699999999999998</v>
      </c>
      <c r="C37" s="184">
        <v>2.36</v>
      </c>
      <c r="D37" s="184">
        <v>2.52</v>
      </c>
      <c r="E37" s="184">
        <v>2.63</v>
      </c>
      <c r="F37" s="184">
        <v>2.71</v>
      </c>
      <c r="G37" s="184">
        <v>2.78</v>
      </c>
      <c r="H37" s="184">
        <v>2.83</v>
      </c>
      <c r="I37" s="184">
        <v>2.88</v>
      </c>
      <c r="J37" s="184">
        <v>2.92</v>
      </c>
    </row>
    <row r="38" spans="1:10">
      <c r="A38" s="23"/>
      <c r="B38" s="4">
        <v>2.82</v>
      </c>
      <c r="C38" s="4">
        <v>3.09</v>
      </c>
      <c r="D38" s="4">
        <v>3.25</v>
      </c>
      <c r="E38" s="4">
        <v>3.36</v>
      </c>
      <c r="F38" s="4">
        <v>3.44</v>
      </c>
      <c r="G38" s="4">
        <v>3.5</v>
      </c>
      <c r="H38" s="4">
        <v>3.56</v>
      </c>
      <c r="I38" s="4">
        <v>3.61</v>
      </c>
      <c r="J38" s="4">
        <v>3.65</v>
      </c>
    </row>
    <row r="39" spans="1:10" s="8" customFormat="1">
      <c r="A39" s="167">
        <v>23</v>
      </c>
      <c r="B39" s="184">
        <v>2.0699999999999998</v>
      </c>
      <c r="C39" s="184">
        <v>2.36</v>
      </c>
      <c r="D39" s="184">
        <v>2.5099999999999998</v>
      </c>
      <c r="E39" s="184">
        <v>2.62</v>
      </c>
      <c r="F39" s="184">
        <v>2.7</v>
      </c>
      <c r="G39" s="184">
        <v>2.77</v>
      </c>
      <c r="H39" s="184">
        <v>2.82</v>
      </c>
      <c r="I39" s="184">
        <v>2.87</v>
      </c>
      <c r="J39" s="184">
        <v>2.91</v>
      </c>
    </row>
    <row r="40" spans="1:10">
      <c r="A40" s="23"/>
      <c r="B40" s="4">
        <v>2.81</v>
      </c>
      <c r="C40" s="4">
        <v>3.08</v>
      </c>
      <c r="D40" s="4">
        <v>3.23</v>
      </c>
      <c r="E40" s="4">
        <v>3.34</v>
      </c>
      <c r="F40" s="4">
        <v>3.42</v>
      </c>
      <c r="G40" s="4">
        <v>3.48</v>
      </c>
      <c r="H40" s="4">
        <v>3.54</v>
      </c>
      <c r="I40" s="4">
        <v>3.59</v>
      </c>
      <c r="J40" s="4">
        <v>3.63</v>
      </c>
    </row>
    <row r="41" spans="1:10" s="8" customFormat="1">
      <c r="A41" s="167">
        <v>24</v>
      </c>
      <c r="B41" s="184">
        <v>2.06</v>
      </c>
      <c r="C41" s="184">
        <v>2.35</v>
      </c>
      <c r="D41" s="184">
        <v>2.5099999999999998</v>
      </c>
      <c r="E41" s="184">
        <v>2.61</v>
      </c>
      <c r="F41" s="184">
        <v>2.7</v>
      </c>
      <c r="G41" s="184">
        <v>2.76</v>
      </c>
      <c r="H41" s="184">
        <v>2.81</v>
      </c>
      <c r="I41" s="184">
        <v>2.86</v>
      </c>
      <c r="J41" s="184">
        <v>2.9</v>
      </c>
    </row>
    <row r="42" spans="1:10">
      <c r="A42" s="23"/>
      <c r="B42" s="4">
        <v>2.8</v>
      </c>
      <c r="C42" s="4">
        <v>3.07</v>
      </c>
      <c r="D42" s="4">
        <v>3.22</v>
      </c>
      <c r="E42" s="4">
        <v>3.32</v>
      </c>
      <c r="F42" s="4">
        <v>3.4</v>
      </c>
      <c r="G42" s="4">
        <v>3.47</v>
      </c>
      <c r="H42" s="4">
        <v>3.52</v>
      </c>
      <c r="I42" s="4">
        <v>3.57</v>
      </c>
      <c r="J42" s="4">
        <v>3.61</v>
      </c>
    </row>
    <row r="43" spans="1:10" s="8" customFormat="1">
      <c r="A43" s="167">
        <v>25</v>
      </c>
      <c r="B43" s="184">
        <v>2.06</v>
      </c>
      <c r="C43" s="184">
        <v>2.34</v>
      </c>
      <c r="D43" s="184">
        <v>2.5</v>
      </c>
      <c r="E43" s="184">
        <v>2.61</v>
      </c>
      <c r="F43" s="184">
        <v>2.69</v>
      </c>
      <c r="G43" s="184">
        <v>2.75</v>
      </c>
      <c r="H43" s="184">
        <v>2.81</v>
      </c>
      <c r="I43" s="184">
        <v>2.85</v>
      </c>
      <c r="J43" s="184">
        <v>2.89</v>
      </c>
    </row>
    <row r="44" spans="1:10">
      <c r="A44" s="23"/>
      <c r="B44" s="4">
        <v>2.79</v>
      </c>
      <c r="C44" s="4">
        <v>3.06</v>
      </c>
      <c r="D44" s="4">
        <v>3.21</v>
      </c>
      <c r="E44" s="4">
        <v>3.31</v>
      </c>
      <c r="F44" s="4">
        <v>3.39</v>
      </c>
      <c r="G44" s="4">
        <v>3.45</v>
      </c>
      <c r="H44" s="4">
        <v>3.51</v>
      </c>
      <c r="I44" s="4">
        <v>3.55</v>
      </c>
      <c r="J44" s="4">
        <v>3.59</v>
      </c>
    </row>
    <row r="45" spans="1:10" s="8" customFormat="1">
      <c r="A45" s="167">
        <v>26</v>
      </c>
      <c r="B45" s="184">
        <v>2.06</v>
      </c>
      <c r="C45" s="184">
        <v>2.34</v>
      </c>
      <c r="D45" s="184">
        <v>2.4900000000000002</v>
      </c>
      <c r="E45" s="184">
        <v>2.6</v>
      </c>
      <c r="F45" s="184">
        <v>2.68</v>
      </c>
      <c r="G45" s="184">
        <v>2.74</v>
      </c>
      <c r="H45" s="184">
        <v>2.8</v>
      </c>
      <c r="I45" s="184">
        <v>2.84</v>
      </c>
      <c r="J45" s="184">
        <v>2.88</v>
      </c>
    </row>
    <row r="46" spans="1:10">
      <c r="A46" s="23"/>
      <c r="B46" s="4">
        <v>2.78</v>
      </c>
      <c r="C46" s="4">
        <v>3.04</v>
      </c>
      <c r="D46" s="4">
        <v>3.19</v>
      </c>
      <c r="E46" s="4">
        <v>3.3</v>
      </c>
      <c r="F46" s="4">
        <v>3.37</v>
      </c>
      <c r="G46" s="4">
        <v>3.44</v>
      </c>
      <c r="H46" s="4">
        <v>3.49</v>
      </c>
      <c r="I46" s="4">
        <v>3.54</v>
      </c>
      <c r="J46" s="4">
        <v>3.58</v>
      </c>
    </row>
    <row r="47" spans="1:10" s="8" customFormat="1">
      <c r="A47" s="167">
        <v>27</v>
      </c>
      <c r="B47" s="184">
        <v>2.0499999999999998</v>
      </c>
      <c r="C47" s="184">
        <v>2.33</v>
      </c>
      <c r="D47" s="184">
        <v>2.4900000000000002</v>
      </c>
      <c r="E47" s="184">
        <v>2.59</v>
      </c>
      <c r="F47" s="184">
        <v>2.67</v>
      </c>
      <c r="G47" s="184">
        <v>2.74</v>
      </c>
      <c r="H47" s="184">
        <v>2.79</v>
      </c>
      <c r="I47" s="184">
        <v>2.84</v>
      </c>
      <c r="J47" s="184">
        <v>2.88</v>
      </c>
    </row>
    <row r="48" spans="1:10">
      <c r="A48" s="23"/>
      <c r="B48" s="4">
        <v>2.77</v>
      </c>
      <c r="C48" s="4">
        <v>3.03</v>
      </c>
      <c r="D48" s="4">
        <v>3.18</v>
      </c>
      <c r="E48" s="4">
        <v>3.28</v>
      </c>
      <c r="F48" s="4">
        <v>3.36</v>
      </c>
      <c r="G48" s="4">
        <v>3.42</v>
      </c>
      <c r="H48" s="4">
        <v>3.48</v>
      </c>
      <c r="I48" s="4">
        <v>3.52</v>
      </c>
      <c r="J48" s="4">
        <v>3.56</v>
      </c>
    </row>
    <row r="49" spans="1:10" s="8" customFormat="1">
      <c r="A49" s="167">
        <v>28</v>
      </c>
      <c r="B49" s="184">
        <v>2.0499999999999998</v>
      </c>
      <c r="C49" s="184">
        <v>2.33</v>
      </c>
      <c r="D49" s="184">
        <v>2.48</v>
      </c>
      <c r="E49" s="184">
        <v>2.59</v>
      </c>
      <c r="F49" s="184">
        <v>2.67</v>
      </c>
      <c r="G49" s="184">
        <v>2.73</v>
      </c>
      <c r="H49" s="184">
        <v>2.78</v>
      </c>
      <c r="I49" s="184">
        <v>2.83</v>
      </c>
      <c r="J49" s="184">
        <v>2.87</v>
      </c>
    </row>
    <row r="50" spans="1:10">
      <c r="A50" s="23"/>
      <c r="B50" s="4">
        <v>2.76</v>
      </c>
      <c r="C50" s="4">
        <v>3.03</v>
      </c>
      <c r="D50" s="4">
        <v>3.17</v>
      </c>
      <c r="E50" s="4">
        <v>3.27</v>
      </c>
      <c r="F50" s="4">
        <v>3.35</v>
      </c>
      <c r="G50" s="4">
        <v>3.41</v>
      </c>
      <c r="H50" s="4">
        <v>3.46</v>
      </c>
      <c r="I50" s="4">
        <v>3.51</v>
      </c>
      <c r="J50" s="4">
        <v>3.55</v>
      </c>
    </row>
    <row r="51" spans="1:10" s="8" customFormat="1">
      <c r="A51" s="167">
        <v>29</v>
      </c>
      <c r="B51" s="184">
        <v>2.0499999999999998</v>
      </c>
      <c r="C51" s="184">
        <v>2.3199999999999998</v>
      </c>
      <c r="D51" s="184">
        <v>2.48</v>
      </c>
      <c r="E51" s="184">
        <v>2.58</v>
      </c>
      <c r="F51" s="184">
        <v>2.66</v>
      </c>
      <c r="G51" s="184">
        <v>2.73</v>
      </c>
      <c r="H51" s="184">
        <v>2.78</v>
      </c>
      <c r="I51" s="184">
        <v>2.82</v>
      </c>
      <c r="J51" s="184">
        <v>2.86</v>
      </c>
    </row>
    <row r="52" spans="1:10">
      <c r="A52" s="23"/>
      <c r="B52" s="4">
        <v>2.76</v>
      </c>
      <c r="C52" s="4">
        <v>3.02</v>
      </c>
      <c r="D52" s="4">
        <v>3.16</v>
      </c>
      <c r="E52" s="4">
        <v>3.26</v>
      </c>
      <c r="F52" s="4">
        <v>3.34</v>
      </c>
      <c r="G52" s="4">
        <v>3.4</v>
      </c>
      <c r="H52" s="4">
        <v>3.45</v>
      </c>
      <c r="I52" s="4">
        <v>3.5</v>
      </c>
      <c r="J52" s="4">
        <v>3.54</v>
      </c>
    </row>
    <row r="53" spans="1:10" s="8" customFormat="1">
      <c r="A53" s="167">
        <v>30</v>
      </c>
      <c r="B53" s="184">
        <v>2.04</v>
      </c>
      <c r="C53" s="184">
        <v>2.3199999999999998</v>
      </c>
      <c r="D53" s="184">
        <v>2.4700000000000002</v>
      </c>
      <c r="E53" s="184">
        <v>2.58</v>
      </c>
      <c r="F53" s="184">
        <v>2.66</v>
      </c>
      <c r="G53" s="184">
        <v>2.72</v>
      </c>
      <c r="H53" s="184">
        <v>2.77</v>
      </c>
      <c r="I53" s="184">
        <v>2.82</v>
      </c>
      <c r="J53" s="184">
        <v>2.86</v>
      </c>
    </row>
    <row r="54" spans="1:10">
      <c r="A54" s="23"/>
      <c r="B54" s="4">
        <v>2.75</v>
      </c>
      <c r="C54" s="4">
        <v>3.01</v>
      </c>
      <c r="D54" s="4">
        <v>3.15</v>
      </c>
      <c r="E54" s="4">
        <v>3.25</v>
      </c>
      <c r="F54" s="4">
        <v>3.33</v>
      </c>
      <c r="G54" s="4">
        <v>3.39</v>
      </c>
      <c r="H54" s="4">
        <v>3.44</v>
      </c>
      <c r="I54" s="4">
        <v>3.49</v>
      </c>
      <c r="J54" s="4">
        <v>3.52</v>
      </c>
    </row>
    <row r="55" spans="1:10" s="8" customFormat="1">
      <c r="A55" s="167">
        <v>40</v>
      </c>
      <c r="B55" s="184">
        <v>2.02</v>
      </c>
      <c r="C55" s="184">
        <v>2.29</v>
      </c>
      <c r="D55" s="184">
        <v>2.44</v>
      </c>
      <c r="E55" s="184">
        <v>2.54</v>
      </c>
      <c r="F55" s="184">
        <v>2.62</v>
      </c>
      <c r="G55" s="184">
        <v>2.68</v>
      </c>
      <c r="H55" s="184">
        <v>2.73</v>
      </c>
      <c r="I55" s="184">
        <v>2.77</v>
      </c>
      <c r="J55" s="184">
        <v>2.81</v>
      </c>
    </row>
    <row r="56" spans="1:10">
      <c r="A56" s="23"/>
      <c r="B56" s="4">
        <v>2.7</v>
      </c>
      <c r="C56" s="4">
        <v>2.95</v>
      </c>
      <c r="D56" s="4">
        <v>3.09</v>
      </c>
      <c r="E56" s="4">
        <v>3.19</v>
      </c>
      <c r="F56" s="4">
        <v>3.26</v>
      </c>
      <c r="G56" s="4">
        <v>3.32</v>
      </c>
      <c r="H56" s="4">
        <v>3.37</v>
      </c>
      <c r="I56" s="4">
        <v>3.41</v>
      </c>
      <c r="J56" s="4">
        <v>3.44</v>
      </c>
    </row>
    <row r="57" spans="1:10" s="8" customFormat="1">
      <c r="A57" s="167">
        <v>60</v>
      </c>
      <c r="B57" s="184">
        <v>2</v>
      </c>
      <c r="C57" s="184">
        <v>2.27</v>
      </c>
      <c r="D57" s="184">
        <v>2.41</v>
      </c>
      <c r="E57" s="184">
        <v>2.5099999999999998</v>
      </c>
      <c r="F57" s="184">
        <v>2.58</v>
      </c>
      <c r="G57" s="184">
        <v>2.64</v>
      </c>
      <c r="H57" s="184">
        <v>2.69</v>
      </c>
      <c r="I57" s="184">
        <v>2.73</v>
      </c>
      <c r="J57" s="184">
        <v>2.77</v>
      </c>
    </row>
    <row r="58" spans="1:10">
      <c r="A58" s="23"/>
      <c r="B58" s="4">
        <v>2.66</v>
      </c>
      <c r="C58" s="4">
        <v>2.9</v>
      </c>
      <c r="D58" s="4">
        <v>3.03</v>
      </c>
      <c r="E58" s="4">
        <v>3.12</v>
      </c>
      <c r="F58" s="4">
        <v>3.19</v>
      </c>
      <c r="G58" s="4">
        <v>3.25</v>
      </c>
      <c r="H58" s="4">
        <v>3.29</v>
      </c>
      <c r="I58" s="4">
        <v>3.33</v>
      </c>
      <c r="J58" s="4">
        <v>3.37</v>
      </c>
    </row>
    <row r="59" spans="1:10" s="8" customFormat="1">
      <c r="A59" s="167">
        <v>120</v>
      </c>
      <c r="B59" s="184">
        <v>1.98</v>
      </c>
      <c r="C59" s="184">
        <v>2.2400000000000002</v>
      </c>
      <c r="D59" s="184">
        <v>2.38</v>
      </c>
      <c r="E59" s="184">
        <v>2.4700000000000002</v>
      </c>
      <c r="F59" s="184">
        <v>2.5499999999999998</v>
      </c>
      <c r="G59" s="184">
        <v>2.6</v>
      </c>
      <c r="H59" s="184">
        <v>2.65</v>
      </c>
      <c r="I59" s="184">
        <v>2.69</v>
      </c>
      <c r="J59" s="184">
        <v>2.73</v>
      </c>
    </row>
    <row r="60" spans="1:10">
      <c r="A60" s="23"/>
      <c r="B60" s="4">
        <v>2.62</v>
      </c>
      <c r="C60" s="4">
        <v>2.85</v>
      </c>
      <c r="D60" s="4">
        <v>2.97</v>
      </c>
      <c r="E60" s="4">
        <v>3.06</v>
      </c>
      <c r="F60" s="4">
        <v>3.12</v>
      </c>
      <c r="G60" s="4">
        <v>3.18</v>
      </c>
      <c r="H60" s="4">
        <v>3.22</v>
      </c>
      <c r="I60" s="4">
        <v>3.26</v>
      </c>
      <c r="J60" s="4">
        <v>3.29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33"/>
  <sheetViews>
    <sheetView workbookViewId="0">
      <pane ySplit="1" topLeftCell="A2" activePane="bottomLeft" state="frozen"/>
      <selection pane="bottomLeft" activeCell="D4" sqref="D4"/>
    </sheetView>
  </sheetViews>
  <sheetFormatPr defaultRowHeight="14.75"/>
  <cols>
    <col min="1" max="1" width="8.86328125" style="2"/>
    <col min="6" max="6" width="4.36328125" customWidth="1"/>
    <col min="7" max="7" width="11.1328125" customWidth="1"/>
    <col min="8" max="8" width="11.6328125" customWidth="1"/>
    <col min="9" max="9" width="14.1328125" customWidth="1"/>
    <col min="10" max="10" width="12.86328125" customWidth="1"/>
  </cols>
  <sheetData>
    <row r="1" spans="1:12">
      <c r="A1" s="23" t="s">
        <v>62</v>
      </c>
      <c r="B1" s="189">
        <v>0.05</v>
      </c>
      <c r="C1" s="189">
        <v>2.5000000000000001E-2</v>
      </c>
      <c r="D1" s="189">
        <v>0.01</v>
      </c>
      <c r="E1" s="189">
        <v>5.0000000000000001E-3</v>
      </c>
      <c r="G1" s="8" t="s">
        <v>39</v>
      </c>
    </row>
    <row r="2" spans="1:12" s="165" customFormat="1">
      <c r="A2" s="200" t="s">
        <v>63</v>
      </c>
      <c r="B2" s="189">
        <v>0.1</v>
      </c>
      <c r="C2" s="189">
        <v>0.05</v>
      </c>
      <c r="D2" s="189">
        <v>0.02</v>
      </c>
      <c r="E2" s="189">
        <v>0.01</v>
      </c>
      <c r="K2" s="133"/>
      <c r="L2" s="133"/>
    </row>
    <row r="3" spans="1:12">
      <c r="A3" s="52">
        <v>1</v>
      </c>
      <c r="B3" s="192">
        <f>TINV(B$2,$A3)/SQRT($A3+TINV(B$2,$A3)^2)</f>
        <v>0.98768834059513766</v>
      </c>
      <c r="C3" s="193">
        <f t="shared" ref="C3:E22" si="0">TINV(C$2,$A3)/SQRT($A3+TINV(C$2,$A3)^2)</f>
        <v>0.99691733373312796</v>
      </c>
      <c r="D3" s="190">
        <f t="shared" si="0"/>
        <v>0.9995065603657316</v>
      </c>
      <c r="E3" s="191">
        <f t="shared" si="0"/>
        <v>0.9998766324816607</v>
      </c>
      <c r="G3" s="2"/>
      <c r="H3" s="1" t="s">
        <v>43</v>
      </c>
      <c r="I3" s="2"/>
      <c r="J3" s="2"/>
      <c r="K3" s="2"/>
      <c r="L3" s="2"/>
    </row>
    <row r="4" spans="1:12">
      <c r="A4" s="52">
        <f>A3+1</f>
        <v>2</v>
      </c>
      <c r="B4" s="194">
        <f t="shared" ref="B4:E23" si="1">TINV(B$2,$A4)/SQRT($A4+TINV(B$2,$A4)^2)</f>
        <v>0.90000000000000013</v>
      </c>
      <c r="C4" s="195">
        <f t="shared" si="0"/>
        <v>0.95</v>
      </c>
      <c r="D4" s="195">
        <f>TINV(D$2,$A4)/SQRT($A4+TINV(D$2,$A4)^2)</f>
        <v>0.98</v>
      </c>
      <c r="E4" s="196">
        <f t="shared" si="0"/>
        <v>0.9900000000000001</v>
      </c>
      <c r="G4" s="129" t="s">
        <v>7</v>
      </c>
      <c r="H4" s="130" t="s">
        <v>14</v>
      </c>
      <c r="I4" s="136" t="s">
        <v>19</v>
      </c>
      <c r="J4" s="136" t="s">
        <v>20</v>
      </c>
      <c r="K4" s="2"/>
      <c r="L4" s="2"/>
    </row>
    <row r="5" spans="1:12">
      <c r="A5" s="52">
        <f t="shared" ref="A5:A68" si="2">A4+1</f>
        <v>3</v>
      </c>
      <c r="B5" s="194">
        <f t="shared" si="1"/>
        <v>0.80538363652011968</v>
      </c>
      <c r="C5" s="195">
        <f t="shared" si="0"/>
        <v>0.87833944815980525</v>
      </c>
      <c r="D5" s="195">
        <f t="shared" si="0"/>
        <v>0.93433299339680809</v>
      </c>
      <c r="E5" s="196">
        <f t="shared" si="0"/>
        <v>0.95873500358707509</v>
      </c>
      <c r="G5" s="142">
        <v>92</v>
      </c>
      <c r="H5" s="142">
        <v>0.48</v>
      </c>
      <c r="I5" s="137">
        <f>1-_xlfn.T.DIST(H7,G5,1)</f>
        <v>4.903533941114091E-7</v>
      </c>
      <c r="J5" s="137">
        <f>I5*2</f>
        <v>9.807067882228182E-7</v>
      </c>
      <c r="K5" s="2"/>
      <c r="L5" s="2"/>
    </row>
    <row r="6" spans="1:12">
      <c r="A6" s="52">
        <f t="shared" si="2"/>
        <v>4</v>
      </c>
      <c r="B6" s="194">
        <f t="shared" si="1"/>
        <v>0.72929927565683239</v>
      </c>
      <c r="C6" s="195">
        <f t="shared" si="0"/>
        <v>0.81140135189950779</v>
      </c>
      <c r="D6" s="195">
        <f t="shared" si="0"/>
        <v>0.88219372844360944</v>
      </c>
      <c r="E6" s="196">
        <f t="shared" si="0"/>
        <v>0.91719969856791372</v>
      </c>
      <c r="G6" s="2"/>
      <c r="H6" s="129" t="s">
        <v>6</v>
      </c>
      <c r="I6" s="3"/>
      <c r="J6" s="3"/>
      <c r="K6" s="2"/>
      <c r="L6" s="2"/>
    </row>
    <row r="7" spans="1:12">
      <c r="A7" s="52">
        <f t="shared" si="2"/>
        <v>5</v>
      </c>
      <c r="B7" s="194">
        <f t="shared" si="1"/>
        <v>0.66943946668868382</v>
      </c>
      <c r="C7" s="195">
        <f t="shared" si="0"/>
        <v>0.75449223446096447</v>
      </c>
      <c r="D7" s="195">
        <f t="shared" si="0"/>
        <v>0.83287402450932924</v>
      </c>
      <c r="E7" s="196">
        <f t="shared" si="0"/>
        <v>0.87452637990131199</v>
      </c>
      <c r="G7" s="2"/>
      <c r="H7" s="126">
        <f>H5*SQRT(G5/(1-H5^2))</f>
        <v>5.2481062815666704</v>
      </c>
      <c r="I7" s="3"/>
      <c r="J7" s="3"/>
      <c r="K7" s="2"/>
      <c r="L7" s="2"/>
    </row>
    <row r="8" spans="1:12">
      <c r="A8" s="52">
        <f t="shared" si="2"/>
        <v>6</v>
      </c>
      <c r="B8" s="194">
        <f t="shared" si="1"/>
        <v>0.62148924512445836</v>
      </c>
      <c r="C8" s="195">
        <f t="shared" si="0"/>
        <v>0.70673440073065374</v>
      </c>
      <c r="D8" s="195">
        <f>TINV(D$2,$A8)/SQRT($A8+TINV(D$2,$A8)^2)</f>
        <v>0.78872031289845124</v>
      </c>
      <c r="E8" s="196">
        <f t="shared" si="0"/>
        <v>0.83434162559704639</v>
      </c>
      <c r="G8" s="2"/>
      <c r="H8" s="2"/>
      <c r="I8" s="3"/>
      <c r="J8" s="3"/>
      <c r="K8" s="2"/>
      <c r="L8" s="2"/>
    </row>
    <row r="9" spans="1:12" ht="16.75">
      <c r="A9" s="52">
        <f t="shared" si="2"/>
        <v>7</v>
      </c>
      <c r="B9" s="194">
        <f t="shared" si="1"/>
        <v>0.58220559656116022</v>
      </c>
      <c r="C9" s="195">
        <f t="shared" si="0"/>
        <v>0.66638360533630914</v>
      </c>
      <c r="D9" s="195">
        <f t="shared" si="0"/>
        <v>0.74977582349440275</v>
      </c>
      <c r="E9" s="196">
        <f t="shared" si="0"/>
        <v>0.7976812046498164</v>
      </c>
      <c r="G9" s="133"/>
      <c r="H9" s="139" t="s">
        <v>44</v>
      </c>
      <c r="I9" s="134"/>
      <c r="J9" s="134"/>
      <c r="K9" s="2"/>
      <c r="L9" s="2"/>
    </row>
    <row r="10" spans="1:12" ht="16.75">
      <c r="A10" s="52">
        <f t="shared" si="2"/>
        <v>8</v>
      </c>
      <c r="B10" s="194">
        <f t="shared" si="1"/>
        <v>0.54935683193510454</v>
      </c>
      <c r="C10" s="195">
        <f t="shared" si="0"/>
        <v>0.63189686471983397</v>
      </c>
      <c r="D10" s="195">
        <f t="shared" si="0"/>
        <v>0.71545924598628541</v>
      </c>
      <c r="E10" s="196">
        <f t="shared" si="0"/>
        <v>0.76459249666209594</v>
      </c>
      <c r="G10" s="132" t="s">
        <v>40</v>
      </c>
      <c r="H10" s="135" t="s">
        <v>12</v>
      </c>
      <c r="I10" s="138" t="s">
        <v>41</v>
      </c>
      <c r="J10" s="138" t="s">
        <v>42</v>
      </c>
      <c r="K10" s="2"/>
      <c r="L10" s="2"/>
    </row>
    <row r="11" spans="1:12">
      <c r="A11" s="52">
        <f t="shared" si="2"/>
        <v>9</v>
      </c>
      <c r="B11" s="194">
        <f t="shared" si="1"/>
        <v>0.52140436474283314</v>
      </c>
      <c r="C11" s="195">
        <f t="shared" si="0"/>
        <v>0.60206877743700837</v>
      </c>
      <c r="D11" s="195">
        <f t="shared" si="0"/>
        <v>0.68509535175164049</v>
      </c>
      <c r="E11" s="196">
        <f t="shared" si="0"/>
        <v>0.73478633739105792</v>
      </c>
      <c r="G11" s="142">
        <v>92</v>
      </c>
      <c r="H11" s="142">
        <v>0.01</v>
      </c>
      <c r="I11" s="141">
        <f>G13/SQRT($G$11+G13^2)</f>
        <v>0.23964325040720194</v>
      </c>
      <c r="J11" s="141">
        <f>H13/SQRT($G$11+H13^2)</f>
        <v>0.26446677465365892</v>
      </c>
      <c r="K11" s="2"/>
      <c r="L11" s="2"/>
    </row>
    <row r="12" spans="1:12" ht="16.75">
      <c r="A12" s="52">
        <f t="shared" si="2"/>
        <v>10</v>
      </c>
      <c r="B12" s="194">
        <f t="shared" si="1"/>
        <v>0.49726474518364544</v>
      </c>
      <c r="C12" s="195">
        <f t="shared" si="0"/>
        <v>0.57598298644226398</v>
      </c>
      <c r="D12" s="195">
        <f t="shared" si="0"/>
        <v>0.65806978903508184</v>
      </c>
      <c r="E12" s="196">
        <f t="shared" si="0"/>
        <v>0.70788755132997161</v>
      </c>
      <c r="G12" s="129" t="s">
        <v>36</v>
      </c>
      <c r="H12" s="129" t="s">
        <v>36</v>
      </c>
      <c r="I12" s="3"/>
      <c r="J12" s="3"/>
      <c r="K12" s="2"/>
      <c r="L12" s="2"/>
    </row>
    <row r="13" spans="1:12">
      <c r="A13" s="52">
        <f t="shared" si="2"/>
        <v>11</v>
      </c>
      <c r="B13" s="194">
        <f t="shared" si="1"/>
        <v>0.47615599190716135</v>
      </c>
      <c r="C13" s="195">
        <f t="shared" si="0"/>
        <v>0.55294265949458932</v>
      </c>
      <c r="D13" s="195">
        <f t="shared" si="0"/>
        <v>0.63386299002859847</v>
      </c>
      <c r="E13" s="196">
        <f t="shared" si="0"/>
        <v>0.68352763288746587</v>
      </c>
      <c r="G13" s="126">
        <f>TINV(H11*2,G11)</f>
        <v>2.3675657702237873</v>
      </c>
      <c r="H13" s="126">
        <f>TINV(H11,G11)</f>
        <v>2.6303296083162864</v>
      </c>
      <c r="I13" s="3"/>
      <c r="J13" s="3"/>
      <c r="K13" s="2"/>
      <c r="L13" s="2"/>
    </row>
    <row r="14" spans="1:12">
      <c r="A14" s="52">
        <f t="shared" si="2"/>
        <v>12</v>
      </c>
      <c r="B14" s="194">
        <f t="shared" si="1"/>
        <v>0.45750017184466218</v>
      </c>
      <c r="C14" s="195">
        <f t="shared" si="0"/>
        <v>0.53241280468130958</v>
      </c>
      <c r="D14" s="195">
        <f t="shared" si="0"/>
        <v>0.61204655884284376</v>
      </c>
      <c r="E14" s="196">
        <f t="shared" si="0"/>
        <v>0.66137560424951858</v>
      </c>
      <c r="G14" s="2"/>
      <c r="H14" s="2"/>
      <c r="I14" s="2"/>
      <c r="J14" s="2"/>
      <c r="K14" s="2"/>
      <c r="L14" s="2"/>
    </row>
    <row r="15" spans="1:12">
      <c r="A15" s="52">
        <f t="shared" si="2"/>
        <v>13</v>
      </c>
      <c r="B15" s="194">
        <f t="shared" si="1"/>
        <v>0.4408608415078501</v>
      </c>
      <c r="C15" s="195">
        <f t="shared" si="0"/>
        <v>0.51397748425605627</v>
      </c>
      <c r="D15" s="195">
        <f t="shared" si="0"/>
        <v>0.59226979060214402</v>
      </c>
      <c r="E15" s="196">
        <f t="shared" si="0"/>
        <v>0.64114480897833814</v>
      </c>
      <c r="G15" s="2"/>
      <c r="H15" s="2"/>
      <c r="I15" s="2"/>
      <c r="J15" s="2"/>
      <c r="K15" s="2"/>
      <c r="L15" s="2"/>
    </row>
    <row r="16" spans="1:12">
      <c r="A16" s="52">
        <f t="shared" si="2"/>
        <v>14</v>
      </c>
      <c r="B16" s="194">
        <f t="shared" si="1"/>
        <v>0.42590199441122212</v>
      </c>
      <c r="C16" s="195">
        <f t="shared" si="0"/>
        <v>0.49730903545939303</v>
      </c>
      <c r="D16" s="195">
        <f t="shared" si="0"/>
        <v>0.57424534998737287</v>
      </c>
      <c r="E16" s="196">
        <f t="shared" si="0"/>
        <v>0.62259073052884983</v>
      </c>
      <c r="G16" s="2"/>
      <c r="H16" s="2"/>
      <c r="I16" s="2"/>
      <c r="J16" s="2"/>
      <c r="K16" s="2"/>
      <c r="L16" s="2"/>
    </row>
    <row r="17" spans="1:5">
      <c r="A17" s="52">
        <f t="shared" si="2"/>
        <v>15</v>
      </c>
      <c r="B17" s="194">
        <f t="shared" si="1"/>
        <v>0.41236048101042416</v>
      </c>
      <c r="C17" s="195">
        <f t="shared" si="0"/>
        <v>0.48214601690033215</v>
      </c>
      <c r="D17" s="195">
        <f t="shared" si="0"/>
        <v>0.55773676605126832</v>
      </c>
      <c r="E17" s="196">
        <f t="shared" si="0"/>
        <v>0.60550591965385336</v>
      </c>
    </row>
    <row r="18" spans="1:5">
      <c r="A18" s="52">
        <f t="shared" si="2"/>
        <v>16</v>
      </c>
      <c r="B18" s="194">
        <f t="shared" si="1"/>
        <v>0.4000270517244609</v>
      </c>
      <c r="C18" s="195">
        <f t="shared" si="0"/>
        <v>0.4682773054452069</v>
      </c>
      <c r="D18" s="195">
        <f t="shared" si="0"/>
        <v>0.54254823124784335</v>
      </c>
      <c r="E18" s="196">
        <f t="shared" si="0"/>
        <v>0.58971444840568088</v>
      </c>
    </row>
    <row r="19" spans="1:5">
      <c r="A19" s="52">
        <f t="shared" si="2"/>
        <v>17</v>
      </c>
      <c r="B19" s="194">
        <f t="shared" si="1"/>
        <v>0.38873304602714126</v>
      </c>
      <c r="C19" s="195">
        <f t="shared" si="0"/>
        <v>0.45553050576304221</v>
      </c>
      <c r="D19" s="195">
        <f t="shared" si="0"/>
        <v>0.52851650321914767</v>
      </c>
      <c r="E19" s="196">
        <f t="shared" si="0"/>
        <v>0.57506679104198366</v>
      </c>
    </row>
    <row r="20" spans="1:5">
      <c r="A20" s="52">
        <f t="shared" si="2"/>
        <v>18</v>
      </c>
      <c r="B20" s="194">
        <f t="shared" si="1"/>
        <v>0.37834086104351955</v>
      </c>
      <c r="C20" s="195">
        <f t="shared" si="0"/>
        <v>0.4437633993377868</v>
      </c>
      <c r="D20" s="195">
        <f t="shared" si="0"/>
        <v>0.5155045398035073</v>
      </c>
      <c r="E20" s="196">
        <f t="shared" si="0"/>
        <v>0.56143540415619153</v>
      </c>
    </row>
    <row r="21" spans="1:5">
      <c r="A21" s="52">
        <f t="shared" si="2"/>
        <v>19</v>
      </c>
      <c r="B21" s="194">
        <f t="shared" si="1"/>
        <v>0.36873700336416487</v>
      </c>
      <c r="C21" s="195">
        <f t="shared" si="0"/>
        <v>0.43285755631652884</v>
      </c>
      <c r="D21" s="195">
        <f t="shared" si="0"/>
        <v>0.50339650502134026</v>
      </c>
      <c r="E21" s="196">
        <f t="shared" si="0"/>
        <v>0.54871102602494792</v>
      </c>
    </row>
    <row r="22" spans="1:5">
      <c r="A22" s="52">
        <f t="shared" si="2"/>
        <v>20</v>
      </c>
      <c r="B22" s="194">
        <f t="shared" si="1"/>
        <v>0.35982694082255157</v>
      </c>
      <c r="C22" s="195">
        <f t="shared" si="0"/>
        <v>0.4227135041660024</v>
      </c>
      <c r="D22" s="195">
        <f t="shared" si="0"/>
        <v>0.49209384097096587</v>
      </c>
      <c r="E22" s="196">
        <f t="shared" si="0"/>
        <v>0.53679962276175341</v>
      </c>
    </row>
    <row r="23" spans="1:5">
      <c r="A23" s="52">
        <f t="shared" si="2"/>
        <v>21</v>
      </c>
      <c r="B23" s="194">
        <f t="shared" si="1"/>
        <v>0.3515312309435395</v>
      </c>
      <c r="C23" s="195">
        <f t="shared" si="1"/>
        <v>0.41324703053361178</v>
      </c>
      <c r="D23" s="195">
        <f t="shared" si="1"/>
        <v>0.48151216353032611</v>
      </c>
      <c r="E23" s="196">
        <f t="shared" si="1"/>
        <v>0.52561988377533719</v>
      </c>
    </row>
    <row r="24" spans="1:5">
      <c r="A24" s="52">
        <f t="shared" si="2"/>
        <v>22</v>
      </c>
      <c r="B24" s="194">
        <f t="shared" ref="B24:E43" si="3">TINV(B$2,$A24)/SQRT($A24+TINV(B$2,$A24)^2)</f>
        <v>0.34378256979728666</v>
      </c>
      <c r="C24" s="195">
        <f t="shared" si="3"/>
        <v>0.40438632243271405</v>
      </c>
      <c r="D24" s="195">
        <f t="shared" si="3"/>
        <v>0.47157879467347769</v>
      </c>
      <c r="E24" s="196">
        <f t="shared" si="3"/>
        <v>0.51510117099625907</v>
      </c>
    </row>
    <row r="25" spans="1:5">
      <c r="A25" s="52">
        <f t="shared" si="2"/>
        <v>23</v>
      </c>
      <c r="B25" s="194">
        <f t="shared" si="3"/>
        <v>0.33652351442796452</v>
      </c>
      <c r="C25" s="195">
        <f t="shared" si="3"/>
        <v>0.39606972934697227</v>
      </c>
      <c r="D25" s="195">
        <f t="shared" si="3"/>
        <v>0.46223078824465863</v>
      </c>
      <c r="E25" s="196">
        <f t="shared" si="3"/>
        <v>0.50518183787747406</v>
      </c>
    </row>
    <row r="26" spans="1:5">
      <c r="A26" s="52">
        <f t="shared" si="2"/>
        <v>24</v>
      </c>
      <c r="B26" s="194">
        <f t="shared" si="3"/>
        <v>0.32970470505691396</v>
      </c>
      <c r="C26" s="195">
        <f t="shared" si="3"/>
        <v>0.38824399701725298</v>
      </c>
      <c r="D26" s="195">
        <f t="shared" si="3"/>
        <v>0.45341334005871187</v>
      </c>
      <c r="E26" s="196">
        <f t="shared" si="3"/>
        <v>0.49580784787634397</v>
      </c>
    </row>
    <row r="27" spans="1:5">
      <c r="A27" s="52">
        <f t="shared" si="2"/>
        <v>25</v>
      </c>
      <c r="B27" s="194">
        <f t="shared" si="3"/>
        <v>0.32328346283808579</v>
      </c>
      <c r="C27" s="195">
        <f t="shared" si="3"/>
        <v>0.38086286008598491</v>
      </c>
      <c r="D27" s="195">
        <f t="shared" si="3"/>
        <v>0.4450784990488566</v>
      </c>
      <c r="E27" s="196">
        <f t="shared" si="3"/>
        <v>0.48693163503495163</v>
      </c>
    </row>
    <row r="28" spans="1:5">
      <c r="A28" s="52">
        <f t="shared" si="2"/>
        <v>26</v>
      </c>
      <c r="B28" s="194">
        <f t="shared" si="3"/>
        <v>0.31722267314185132</v>
      </c>
      <c r="C28" s="195">
        <f t="shared" si="3"/>
        <v>0.37388591108593572</v>
      </c>
      <c r="D28" s="195">
        <f t="shared" si="3"/>
        <v>0.43718411569164783</v>
      </c>
      <c r="E28" s="196">
        <f t="shared" si="3"/>
        <v>0.47851116040367758</v>
      </c>
    </row>
    <row r="29" spans="1:5">
      <c r="A29" s="52">
        <f t="shared" si="2"/>
        <v>27</v>
      </c>
      <c r="B29" s="194">
        <f t="shared" si="3"/>
        <v>0.31148988828505264</v>
      </c>
      <c r="C29" s="195">
        <f t="shared" si="3"/>
        <v>0.3672776842415274</v>
      </c>
      <c r="D29" s="195">
        <f t="shared" si="3"/>
        <v>0.42969297864188305</v>
      </c>
      <c r="E29" s="196">
        <f t="shared" si="3"/>
        <v>0.47050912724460858</v>
      </c>
    </row>
    <row r="30" spans="1:5">
      <c r="A30" s="52">
        <f t="shared" si="2"/>
        <v>28</v>
      </c>
      <c r="B30" s="194">
        <f t="shared" si="3"/>
        <v>0.30605660061930101</v>
      </c>
      <c r="C30" s="195">
        <f t="shared" si="3"/>
        <v>0.36100690773323302</v>
      </c>
      <c r="D30" s="195">
        <f t="shared" si="3"/>
        <v>0.42257210161189263</v>
      </c>
      <c r="E30" s="196">
        <f t="shared" si="3"/>
        <v>0.46289232537625097</v>
      </c>
    </row>
    <row r="31" spans="1:5">
      <c r="A31" s="52">
        <f t="shared" si="2"/>
        <v>29</v>
      </c>
      <c r="B31" s="194">
        <f t="shared" si="3"/>
        <v>0.30089764910801486</v>
      </c>
      <c r="C31" s="195">
        <f t="shared" si="3"/>
        <v>0.35504588917776814</v>
      </c>
      <c r="D31" s="195">
        <f t="shared" si="3"/>
        <v>0.41579213094342787</v>
      </c>
      <c r="E31" s="196">
        <f t="shared" si="3"/>
        <v>0.45563108094903298</v>
      </c>
    </row>
    <row r="32" spans="1:5">
      <c r="A32" s="52">
        <f t="shared" si="2"/>
        <v>30</v>
      </c>
      <c r="B32" s="194">
        <f t="shared" si="3"/>
        <v>0.29599073141338156</v>
      </c>
      <c r="C32" s="195">
        <f t="shared" si="3"/>
        <v>0.34937000727708711</v>
      </c>
      <c r="D32" s="195">
        <f t="shared" si="3"/>
        <v>0.40932685072785913</v>
      </c>
      <c r="E32" s="196">
        <f t="shared" si="3"/>
        <v>0.44869879264711943</v>
      </c>
    </row>
    <row r="33" spans="1:5">
      <c r="A33" s="52">
        <f t="shared" si="2"/>
        <v>31</v>
      </c>
      <c r="B33" s="194">
        <f t="shared" si="3"/>
        <v>0.29131600005631431</v>
      </c>
      <c r="C33" s="195">
        <f t="shared" si="3"/>
        <v>0.34395728870431536</v>
      </c>
      <c r="D33" s="195">
        <f t="shared" si="3"/>
        <v>0.40315276723667065</v>
      </c>
      <c r="E33" s="196">
        <f t="shared" si="3"/>
        <v>0.44207153904025703</v>
      </c>
    </row>
    <row r="34" spans="1:5">
      <c r="A34" s="52">
        <f t="shared" si="2"/>
        <v>32</v>
      </c>
      <c r="B34" s="194">
        <f t="shared" si="3"/>
        <v>0.28685572607668408</v>
      </c>
      <c r="C34" s="195">
        <f t="shared" si="3"/>
        <v>0.33878805389648536</v>
      </c>
      <c r="D34" s="195">
        <f t="shared" si="3"/>
        <v>0.39724875820276756</v>
      </c>
      <c r="E34" s="196">
        <f t="shared" si="3"/>
        <v>0.435727744763519</v>
      </c>
    </row>
    <row r="35" spans="1:5">
      <c r="A35" s="52">
        <f t="shared" si="2"/>
        <v>33</v>
      </c>
      <c r="B35" s="194">
        <f t="shared" si="3"/>
        <v>0.28259401727341737</v>
      </c>
      <c r="C35" s="195">
        <f t="shared" si="3"/>
        <v>0.33384461891688727</v>
      </c>
      <c r="D35" s="195">
        <f t="shared" si="3"/>
        <v>0.39159577542041857</v>
      </c>
      <c r="E35" s="196">
        <f t="shared" si="3"/>
        <v>0.42964789554746091</v>
      </c>
    </row>
    <row r="36" spans="1:5">
      <c r="A36" s="52">
        <f t="shared" si="2"/>
        <v>34</v>
      </c>
      <c r="B36" s="194">
        <f t="shared" si="3"/>
        <v>0.27851658087168879</v>
      </c>
      <c r="C36" s="195">
        <f t="shared" si="3"/>
        <v>0.32911104322288842</v>
      </c>
      <c r="D36" s="195">
        <f t="shared" si="3"/>
        <v>0.38617659141300592</v>
      </c>
      <c r="E36" s="196">
        <f t="shared" si="3"/>
        <v>0.42381429398697329</v>
      </c>
    </row>
    <row r="37" spans="1:5">
      <c r="A37" s="52">
        <f t="shared" si="2"/>
        <v>35</v>
      </c>
      <c r="B37" s="194">
        <f t="shared" si="3"/>
        <v>0.2746105225799027</v>
      </c>
      <c r="C37" s="195">
        <f t="shared" si="3"/>
        <v>0.32457291523666998</v>
      </c>
      <c r="D37" s="195">
        <f t="shared" si="3"/>
        <v>0.38097558270616944</v>
      </c>
      <c r="E37" s="196">
        <f t="shared" si="3"/>
        <v>0.418210849426567</v>
      </c>
    </row>
    <row r="38" spans="1:5">
      <c r="A38" s="52">
        <f t="shared" si="2"/>
        <v>36</v>
      </c>
      <c r="B38" s="194">
        <f t="shared" si="3"/>
        <v>0.27086417562923354</v>
      </c>
      <c r="C38" s="195">
        <f t="shared" si="3"/>
        <v>0.32021716921804455</v>
      </c>
      <c r="D38" s="195">
        <f t="shared" si="3"/>
        <v>0.37597854365405303</v>
      </c>
      <c r="E38" s="196">
        <f t="shared" si="3"/>
        <v>0.41282289653315407</v>
      </c>
    </row>
    <row r="39" spans="1:5">
      <c r="A39" s="52">
        <f t="shared" si="2"/>
        <v>37</v>
      </c>
      <c r="B39" s="194">
        <f t="shared" si="3"/>
        <v>0.26726695465429307</v>
      </c>
      <c r="C39" s="195">
        <f t="shared" si="3"/>
        <v>0.31603192819173015</v>
      </c>
      <c r="D39" s="195">
        <f t="shared" si="3"/>
        <v>0.37117252588444888</v>
      </c>
      <c r="E39" s="196">
        <f t="shared" si="3"/>
        <v>0.40763703808713797</v>
      </c>
    </row>
    <row r="40" spans="1:5">
      <c r="A40" s="52">
        <f t="shared" si="2"/>
        <v>38</v>
      </c>
      <c r="B40" s="194">
        <f t="shared" si="3"/>
        <v>0.26380923026347836</v>
      </c>
      <c r="C40" s="195">
        <f t="shared" si="3"/>
        <v>0.31200636866846765</v>
      </c>
      <c r="D40" s="195">
        <f t="shared" si="3"/>
        <v>0.36654569932006287</v>
      </c>
      <c r="E40" s="196">
        <f t="shared" si="3"/>
        <v>0.40264100829758259</v>
      </c>
    </row>
    <row r="41" spans="1:5">
      <c r="A41" s="52">
        <f t="shared" si="2"/>
        <v>39</v>
      </c>
      <c r="B41" s="194">
        <f t="shared" si="3"/>
        <v>0.26048222092714723</v>
      </c>
      <c r="C41" s="195">
        <f t="shared" si="3"/>
        <v>0.30813060368169848</v>
      </c>
      <c r="D41" s="195">
        <f t="shared" si="3"/>
        <v>0.36208723144756921</v>
      </c>
      <c r="E41" s="196">
        <f t="shared" si="3"/>
        <v>0.39782355357548954</v>
      </c>
    </row>
    <row r="42" spans="1:5">
      <c r="A42" s="52">
        <f t="shared" si="2"/>
        <v>40</v>
      </c>
      <c r="B42" s="194">
        <f t="shared" si="3"/>
        <v>0.25727789942971147</v>
      </c>
      <c r="C42" s="195">
        <f t="shared" si="3"/>
        <v>0.30439558128531835</v>
      </c>
      <c r="D42" s="195">
        <f t="shared" si="3"/>
        <v>0.35778718208168625</v>
      </c>
      <c r="E42" s="196">
        <f t="shared" si="3"/>
        <v>0.39317432821060738</v>
      </c>
    </row>
    <row r="43" spans="1:5">
      <c r="A43" s="52">
        <f t="shared" si="2"/>
        <v>41</v>
      </c>
      <c r="B43" s="194">
        <f t="shared" si="3"/>
        <v>0.2541889116244726</v>
      </c>
      <c r="C43" s="195">
        <f t="shared" si="3"/>
        <v>0.30079299615827559</v>
      </c>
      <c r="D43" s="195">
        <f t="shared" si="3"/>
        <v>0.35363641133745272</v>
      </c>
      <c r="E43" s="196">
        <f t="shared" si="3"/>
        <v>0.3886838028151321</v>
      </c>
    </row>
    <row r="44" spans="1:5">
      <c r="A44" s="52">
        <f t="shared" si="2"/>
        <v>42</v>
      </c>
      <c r="B44" s="194">
        <f t="shared" ref="B44:E63" si="4">TINV(B$2,$A44)/SQRT($A44+TINV(B$2,$A44)^2)</f>
        <v>0.25120850562531888</v>
      </c>
      <c r="C44" s="195">
        <f t="shared" si="4"/>
        <v>0.29731521236516822</v>
      </c>
      <c r="D44" s="195">
        <f t="shared" si="4"/>
        <v>0.34962649890290359</v>
      </c>
      <c r="E44" s="196">
        <f t="shared" si="4"/>
        <v>0.38434318374055448</v>
      </c>
    </row>
    <row r="45" spans="1:5">
      <c r="A45" s="52">
        <f t="shared" si="2"/>
        <v>43</v>
      </c>
      <c r="B45" s="194">
        <f t="shared" si="4"/>
        <v>0.24833046988818694</v>
      </c>
      <c r="C45" s="195">
        <f t="shared" si="4"/>
        <v>0.29395519564892303</v>
      </c>
      <c r="D45" s="195">
        <f t="shared" si="4"/>
        <v>0.34574967301404813</v>
      </c>
      <c r="E45" s="196">
        <f t="shared" si="4"/>
        <v>0.38014434195633379</v>
      </c>
    </row>
    <row r="46" spans="1:5">
      <c r="A46" s="52">
        <f t="shared" si="2"/>
        <v>44</v>
      </c>
      <c r="B46" s="194">
        <f t="shared" si="4"/>
        <v>0.24554907889371344</v>
      </c>
      <c r="C46" s="195">
        <f t="shared" si="4"/>
        <v>0.29070645389797284</v>
      </c>
      <c r="D46" s="195">
        <f t="shared" si="4"/>
        <v>0.34199874778825384</v>
      </c>
      <c r="E46" s="196">
        <f t="shared" si="4"/>
        <v>0.37607975011258776</v>
      </c>
    </row>
    <row r="47" spans="1:5">
      <c r="A47" s="52">
        <f t="shared" si="2"/>
        <v>45</v>
      </c>
      <c r="B47" s="194">
        <f t="shared" si="4"/>
        <v>0.24285904535313621</v>
      </c>
      <c r="C47" s="195">
        <f t="shared" si="4"/>
        <v>0.28756298464830221</v>
      </c>
      <c r="D47" s="195">
        <f t="shared" si="4"/>
        <v>0.33836706778165565</v>
      </c>
      <c r="E47" s="196">
        <f t="shared" si="4"/>
        <v>0.37214242670274456</v>
      </c>
    </row>
    <row r="48" spans="1:5">
      <c r="A48" s="52">
        <f t="shared" si="2"/>
        <v>46</v>
      </c>
      <c r="B48" s="194">
        <f t="shared" si="4"/>
        <v>0.24025547803201233</v>
      </c>
      <c r="C48" s="195">
        <f t="shared" si="4"/>
        <v>0.28451922865993934</v>
      </c>
      <c r="D48" s="195">
        <f t="shared" si="4"/>
        <v>0.33484845880960418</v>
      </c>
      <c r="E48" s="196">
        <f t="shared" si="4"/>
        <v>0.36832588640348018</v>
      </c>
    </row>
    <row r="49" spans="1:5">
      <c r="A49" s="52">
        <f t="shared" si="2"/>
        <v>47</v>
      </c>
      <c r="B49" s="194">
        <f t="shared" si="4"/>
        <v>0.23773384442818868</v>
      </c>
      <c r="C49" s="195">
        <f t="shared" si="4"/>
        <v>0.28157002875542764</v>
      </c>
      <c r="D49" s="195">
        <f t="shared" si="4"/>
        <v>0.33143718421323748</v>
      </c>
      <c r="E49" s="196">
        <f t="shared" si="4"/>
        <v>0.36462409580411387</v>
      </c>
    </row>
    <row r="50" spans="1:5">
      <c r="A50" s="52">
        <f t="shared" si="2"/>
        <v>48</v>
      </c>
      <c r="B50" s="194">
        <f t="shared" si="4"/>
        <v>0.23528993765768538</v>
      </c>
      <c r="C50" s="195">
        <f t="shared" si="4"/>
        <v>0.27871059323051656</v>
      </c>
      <c r="D50" s="195">
        <f t="shared" si="4"/>
        <v>0.32812790587541946</v>
      </c>
      <c r="E50" s="196">
        <f t="shared" si="4"/>
        <v>0.36103143385073494</v>
      </c>
    </row>
    <row r="51" spans="1:5">
      <c r="A51" s="52">
        <f t="shared" si="2"/>
        <v>49</v>
      </c>
      <c r="B51" s="194">
        <f t="shared" si="4"/>
        <v>0.23291984699939877</v>
      </c>
      <c r="C51" s="195">
        <f t="shared" si="4"/>
        <v>0.27593646324943122</v>
      </c>
      <c r="D51" s="195">
        <f t="shared" si="4"/>
        <v>0.32491564938985479</v>
      </c>
      <c r="E51" s="196">
        <f t="shared" si="4"/>
        <v>0.35754265642546679</v>
      </c>
    </row>
    <row r="52" spans="1:5">
      <c r="A52" s="52">
        <f t="shared" si="2"/>
        <v>50</v>
      </c>
      <c r="B52" s="194">
        <f t="shared" si="4"/>
        <v>0.23061993163052222</v>
      </c>
      <c r="C52" s="195">
        <f t="shared" si="4"/>
        <v>0.27324348372243595</v>
      </c>
      <c r="D52" s="195">
        <f t="shared" si="4"/>
        <v>0.32179577287168387</v>
      </c>
      <c r="E52" s="196">
        <f t="shared" si="4"/>
        <v>0.35415286456158074</v>
      </c>
    </row>
    <row r="53" spans="1:5">
      <c r="A53" s="52">
        <f t="shared" si="2"/>
        <v>51</v>
      </c>
      <c r="B53" s="194">
        <f t="shared" si="4"/>
        <v>0.22838679715232413</v>
      </c>
      <c r="C53" s="195">
        <f t="shared" si="4"/>
        <v>0.27062777723499382</v>
      </c>
      <c r="D53" s="195">
        <f t="shared" si="4"/>
        <v>0.31876393896905625</v>
      </c>
      <c r="E53" s="196">
        <f t="shared" si="4"/>
        <v>0.35085747586316063</v>
      </c>
    </row>
    <row r="54" spans="1:5">
      <c r="A54" s="52">
        <f t="shared" si="2"/>
        <v>52</v>
      </c>
      <c r="B54" s="194">
        <f t="shared" si="4"/>
        <v>0.22621727456274993</v>
      </c>
      <c r="C54" s="195">
        <f t="shared" si="4"/>
        <v>0.26808572065807151</v>
      </c>
      <c r="D54" s="195">
        <f t="shared" si="4"/>
        <v>0.3158160896953992</v>
      </c>
      <c r="E54" s="196">
        <f t="shared" si="4"/>
        <v>0.34765219875574688</v>
      </c>
    </row>
    <row r="55" spans="1:5">
      <c r="A55" s="52">
        <f t="shared" si="2"/>
        <v>53</v>
      </c>
      <c r="B55" s="194">
        <f t="shared" si="4"/>
        <v>0.2241084013801839</v>
      </c>
      <c r="C55" s="195">
        <f t="shared" si="4"/>
        <v>0.26561392412002244</v>
      </c>
      <c r="D55" s="195">
        <f t="shared" si="4"/>
        <v>0.3129484237531695</v>
      </c>
      <c r="E55" s="196">
        <f t="shared" si="4"/>
        <v>0.34453300924355806</v>
      </c>
    </row>
    <row r="56" spans="1:5">
      <c r="A56" s="52">
        <f t="shared" si="2"/>
        <v>54</v>
      </c>
      <c r="B56" s="194">
        <f t="shared" si="4"/>
        <v>0.22205740466316512</v>
      </c>
      <c r="C56" s="195">
        <f t="shared" si="4"/>
        <v>0.26320921206359632</v>
      </c>
      <c r="D56" s="195">
        <f t="shared" si="4"/>
        <v>0.31015737606333066</v>
      </c>
      <c r="E56" s="196">
        <f t="shared" si="4"/>
        <v>0.3414961298908783</v>
      </c>
    </row>
    <row r="57" spans="1:5">
      <c r="A57" s="52">
        <f t="shared" si="2"/>
        <v>55</v>
      </c>
      <c r="B57" s="194">
        <f t="shared" si="4"/>
        <v>0.2200616857051319</v>
      </c>
      <c r="C57" s="195">
        <f t="shared" si="4"/>
        <v>0.2608686061482744</v>
      </c>
      <c r="D57" s="195">
        <f t="shared" si="4"/>
        <v>0.30743959925188563</v>
      </c>
      <c r="E57" s="196">
        <f t="shared" si="4"/>
        <v>0.33853801078115631</v>
      </c>
    </row>
    <row r="58" spans="1:5">
      <c r="A58" s="52">
        <f t="shared" si="2"/>
        <v>56</v>
      </c>
      <c r="B58" s="194">
        <f t="shared" si="4"/>
        <v>0.21811880621244575</v>
      </c>
      <c r="C58" s="195">
        <f t="shared" si="4"/>
        <v>0.25858930978935579</v>
      </c>
      <c r="D58" s="195">
        <f t="shared" si="4"/>
        <v>0.30479194687651534</v>
      </c>
      <c r="E58" s="196">
        <f t="shared" si="4"/>
        <v>0.33565531223824446</v>
      </c>
    </row>
    <row r="59" spans="1:5">
      <c r="A59" s="52">
        <f t="shared" si="2"/>
        <v>57</v>
      </c>
      <c r="B59" s="194">
        <f t="shared" si="4"/>
        <v>0.21622647579882476</v>
      </c>
      <c r="C59" s="195">
        <f t="shared" si="4"/>
        <v>0.2563686941519443</v>
      </c>
      <c r="D59" s="195">
        <f t="shared" si="4"/>
        <v>0.30221145820362399</v>
      </c>
      <c r="E59" s="196">
        <f t="shared" si="4"/>
        <v>0.33284488912078025</v>
      </c>
    </row>
    <row r="60" spans="1:5">
      <c r="A60" s="52">
        <f t="shared" si="2"/>
        <v>58</v>
      </c>
      <c r="B60" s="194">
        <f t="shared" si="4"/>
        <v>0.21438254065058954</v>
      </c>
      <c r="C60" s="195">
        <f t="shared" si="4"/>
        <v>0.25420428544088608</v>
      </c>
      <c r="D60" s="195">
        <f t="shared" si="4"/>
        <v>0.29969534436949774</v>
      </c>
      <c r="E60" s="196">
        <f t="shared" si="4"/>
        <v>0.33010377652365497</v>
      </c>
    </row>
    <row r="61" spans="1:5">
      <c r="A61" s="52">
        <f t="shared" si="2"/>
        <v>59</v>
      </c>
      <c r="B61" s="194">
        <f t="shared" si="4"/>
        <v>0.21258497323540188</v>
      </c>
      <c r="C61" s="195">
        <f t="shared" si="4"/>
        <v>0.25209375334739015</v>
      </c>
      <c r="D61" s="195">
        <f t="shared" si="4"/>
        <v>0.29724097577950703</v>
      </c>
      <c r="E61" s="196">
        <f t="shared" si="4"/>
        <v>0.32742917674035632</v>
      </c>
    </row>
    <row r="62" spans="1:5">
      <c r="A62" s="52">
        <f t="shared" si="2"/>
        <v>60</v>
      </c>
      <c r="B62" s="194">
        <f t="shared" si="4"/>
        <v>0.21083186294286677</v>
      </c>
      <c r="C62" s="195">
        <f t="shared" si="4"/>
        <v>0.25003490053004712</v>
      </c>
      <c r="D62" s="195">
        <f t="shared" si="4"/>
        <v>0.29484587061675299</v>
      </c>
      <c r="E62" s="196">
        <f t="shared" si="4"/>
        <v>0.32481844735718168</v>
      </c>
    </row>
    <row r="63" spans="1:5">
      <c r="A63" s="52">
        <f t="shared" si="2"/>
        <v>61</v>
      </c>
      <c r="B63" s="194">
        <f t="shared" si="4"/>
        <v>0.20912140755893727</v>
      </c>
      <c r="C63" s="195">
        <f t="shared" si="4"/>
        <v>0.24802565302262783</v>
      </c>
      <c r="D63" s="195">
        <f t="shared" si="4"/>
        <v>0.29250768434669944</v>
      </c>
      <c r="E63" s="196">
        <f t="shared" si="4"/>
        <v>0.32226909036526891</v>
      </c>
    </row>
    <row r="64" spans="1:5">
      <c r="A64" s="52">
        <f t="shared" si="2"/>
        <v>62</v>
      </c>
      <c r="B64" s="194">
        <f t="shared" ref="B64:E83" si="5">TINV(B$2,$A64)/SQRT($A64+TINV(B$2,$A64)^2)</f>
        <v>0.2074519054877553</v>
      </c>
      <c r="C64" s="195">
        <f t="shared" si="5"/>
        <v>0.24606405147374052</v>
      </c>
      <c r="D64" s="195">
        <f t="shared" si="5"/>
        <v>0.2902242001175005</v>
      </c>
      <c r="E64" s="196">
        <f t="shared" si="5"/>
        <v>0.31977874218941765</v>
      </c>
    </row>
    <row r="65" spans="1:5">
      <c r="A65" s="52">
        <f t="shared" si="2"/>
        <v>63</v>
      </c>
      <c r="B65" s="194">
        <f t="shared" si="5"/>
        <v>0.20582174864473382</v>
      </c>
      <c r="C65" s="195">
        <f t="shared" si="5"/>
        <v>0.24414824313447642</v>
      </c>
      <c r="D65" s="195">
        <f t="shared" si="5"/>
        <v>0.28799331996718575</v>
      </c>
      <c r="E65" s="196">
        <f t="shared" si="5"/>
        <v>0.31734516454404166</v>
      </c>
    </row>
    <row r="66" spans="1:5">
      <c r="A66" s="52">
        <f t="shared" si="2"/>
        <v>64</v>
      </c>
      <c r="B66" s="194">
        <f t="shared" si="5"/>
        <v>0.20422941595349892</v>
      </c>
      <c r="C66" s="195">
        <f t="shared" si="5"/>
        <v>0.24227647451976106</v>
      </c>
      <c r="D66" s="195">
        <f t="shared" si="5"/>
        <v>0.28581305675886665</v>
      </c>
      <c r="E66" s="196">
        <f t="shared" si="5"/>
        <v>0.31496623603654406</v>
      </c>
    </row>
    <row r="67" spans="1:5">
      <c r="A67" s="52">
        <f t="shared" si="2"/>
        <v>65</v>
      </c>
      <c r="B67" s="194">
        <f t="shared" si="5"/>
        <v>0.20267346738699407</v>
      </c>
      <c r="C67" s="195">
        <f t="shared" si="5"/>
        <v>0.24044708467751352</v>
      </c>
      <c r="D67" s="195">
        <f t="shared" si="5"/>
        <v>0.28368152677387026</v>
      </c>
      <c r="E67" s="196">
        <f t="shared" si="5"/>
        <v>0.31263994444710785</v>
      </c>
    </row>
    <row r="68" spans="1:5">
      <c r="A68" s="52">
        <f t="shared" si="2"/>
        <v>66</v>
      </c>
      <c r="B68" s="194">
        <f t="shared" si="5"/>
        <v>0.20115253849975676</v>
      </c>
      <c r="C68" s="195">
        <f t="shared" si="5"/>
        <v>0.23865849900704328</v>
      </c>
      <c r="D68" s="195">
        <f t="shared" si="5"/>
        <v>0.28159694290037507</v>
      </c>
      <c r="E68" s="196">
        <f t="shared" si="5"/>
        <v>0.31036437962156505</v>
      </c>
    </row>
    <row r="69" spans="1:5">
      <c r="A69" s="52">
        <f t="shared" ref="A69:A102" si="6">A68+1</f>
        <v>67</v>
      </c>
      <c r="B69" s="194">
        <f t="shared" si="5"/>
        <v>0.19966533540424433</v>
      </c>
      <c r="C69" s="195">
        <f t="shared" si="5"/>
        <v>0.23690922357451349</v>
      </c>
      <c r="D69" s="195">
        <f t="shared" si="5"/>
        <v>0.27955760836184201</v>
      </c>
      <c r="E69" s="196">
        <f t="shared" si="5"/>
        <v>0.30813772692072494</v>
      </c>
    </row>
    <row r="70" spans="1:5">
      <c r="A70" s="52">
        <f t="shared" si="6"/>
        <v>68</v>
      </c>
      <c r="B70" s="194">
        <f t="shared" si="5"/>
        <v>0.19821063014921314</v>
      </c>
      <c r="C70" s="195">
        <f t="shared" si="5"/>
        <v>0.23519783987894702</v>
      </c>
      <c r="D70" s="195">
        <f t="shared" si="5"/>
        <v>0.2775619109354644</v>
      </c>
      <c r="E70" s="196">
        <f t="shared" si="5"/>
        <v>0.30595826117549135</v>
      </c>
    </row>
    <row r="71" spans="1:5">
      <c r="A71" s="52">
        <f t="shared" si="6"/>
        <v>69</v>
      </c>
      <c r="B71" s="194">
        <f t="shared" si="5"/>
        <v>0.19678725646268888</v>
      </c>
      <c r="C71" s="195">
        <f t="shared" si="5"/>
        <v>0.2335230000271937</v>
      </c>
      <c r="D71" s="195">
        <f t="shared" si="5"/>
        <v>0.27560831761606847</v>
      </c>
      <c r="E71" s="196">
        <f t="shared" si="5"/>
        <v>0.3038243411023327</v>
      </c>
    </row>
    <row r="72" spans="1:5">
      <c r="A72" s="52">
        <f t="shared" si="6"/>
        <v>70</v>
      </c>
      <c r="B72" s="194">
        <f t="shared" si="5"/>
        <v>0.19539410582602304</v>
      </c>
      <c r="C72" s="195">
        <f t="shared" si="5"/>
        <v>0.23188342228064182</v>
      </c>
      <c r="D72" s="195">
        <f t="shared" si="5"/>
        <v>0.27369536968550651</v>
      </c>
      <c r="E72" s="196">
        <f t="shared" si="5"/>
        <v>0.30173440413830327</v>
      </c>
    </row>
    <row r="73" spans="1:5">
      <c r="A73" s="52">
        <f t="shared" si="6"/>
        <v>71</v>
      </c>
      <c r="B73" s="194">
        <f t="shared" si="5"/>
        <v>0.19403012384903057</v>
      </c>
      <c r="C73" s="195">
        <f t="shared" si="5"/>
        <v>0.23027788694031021</v>
      </c>
      <c r="D73" s="195">
        <f t="shared" si="5"/>
        <v>0.27182167815166203</v>
      </c>
      <c r="E73" s="196">
        <f t="shared" si="5"/>
        <v>0.29968696165893094</v>
      </c>
    </row>
    <row r="74" spans="1:5">
      <c r="A74" s="52">
        <f t="shared" si="6"/>
        <v>72</v>
      </c>
      <c r="B74" s="194">
        <f t="shared" si="5"/>
        <v>0.19269430691931302</v>
      </c>
      <c r="C74" s="195">
        <f t="shared" si="5"/>
        <v>0.22870523254036354</v>
      </c>
      <c r="D74" s="195">
        <f t="shared" si="5"/>
        <v>0.2699859195247904</v>
      </c>
      <c r="E74" s="196">
        <f t="shared" si="5"/>
        <v>0.29768059454592632</v>
      </c>
    </row>
    <row r="75" spans="1:5">
      <c r="A75" s="52">
        <f t="shared" si="6"/>
        <v>73</v>
      </c>
      <c r="B75" s="194">
        <f t="shared" si="5"/>
        <v>0.19138569910158168</v>
      </c>
      <c r="C75" s="195">
        <f t="shared" si="5"/>
        <v>0.22716435232311163</v>
      </c>
      <c r="D75" s="195">
        <f t="shared" si="5"/>
        <v>0.26818683190213505</v>
      </c>
      <c r="E75" s="196">
        <f t="shared" si="5"/>
        <v>0.29571394907491244</v>
      </c>
    </row>
    <row r="76" spans="1:5">
      <c r="A76" s="52">
        <f t="shared" si="6"/>
        <v>74</v>
      </c>
      <c r="B76" s="194">
        <f t="shared" si="5"/>
        <v>0.19010338926525461</v>
      </c>
      <c r="C76" s="195">
        <f t="shared" si="5"/>
        <v>0.22565419097122522</v>
      </c>
      <c r="D76" s="195">
        <f t="shared" si="5"/>
        <v>0.26642321133459035</v>
      </c>
      <c r="E76" s="196">
        <f t="shared" si="5"/>
        <v>0.29378573309626144</v>
      </c>
    </row>
    <row r="77" spans="1:5">
      <c r="A77" s="52">
        <f t="shared" si="6"/>
        <v>75</v>
      </c>
      <c r="B77" s="194">
        <f t="shared" si="5"/>
        <v>0.18884650842071157</v>
      </c>
      <c r="C77" s="195">
        <f t="shared" si="5"/>
        <v>0.22417374157529441</v>
      </c>
      <c r="D77" s="195">
        <f t="shared" si="5"/>
        <v>0.2646939084517424</v>
      </c>
      <c r="E77" s="196">
        <f t="shared" si="5"/>
        <v>0.29189471248469778</v>
      </c>
    </row>
    <row r="78" spans="1:5">
      <c r="A78" s="52">
        <f t="shared" si="6"/>
        <v>76</v>
      </c>
      <c r="B78" s="194">
        <f t="shared" si="5"/>
        <v>0.18761422724655136</v>
      </c>
      <c r="C78" s="195">
        <f t="shared" si="5"/>
        <v>0.22272204281696104</v>
      </c>
      <c r="D78" s="195">
        <f t="shared" si="5"/>
        <v>0.26299782532386129</v>
      </c>
      <c r="E78" s="196">
        <f t="shared" si="5"/>
        <v>0.29003970783563066</v>
      </c>
    </row>
    <row r="79" spans="1:5">
      <c r="A79" s="52">
        <f t="shared" si="6"/>
        <v>77</v>
      </c>
      <c r="B79" s="194">
        <f t="shared" si="5"/>
        <v>0.18640575379186253</v>
      </c>
      <c r="C79" s="195">
        <f t="shared" si="5"/>
        <v>0.22129817634975255</v>
      </c>
      <c r="D79" s="195">
        <f t="shared" si="5"/>
        <v>0.26133391254145061</v>
      </c>
      <c r="E79" s="196">
        <f t="shared" si="5"/>
        <v>0.28821959138822528</v>
      </c>
    </row>
    <row r="80" spans="1:5">
      <c r="A80" s="52">
        <f t="shared" si="6"/>
        <v>78</v>
      </c>
      <c r="B80" s="194">
        <f t="shared" si="5"/>
        <v>0.18522033133906401</v>
      </c>
      <c r="C80" s="195">
        <f t="shared" si="5"/>
        <v>0.21990126436143378</v>
      </c>
      <c r="D80" s="195">
        <f t="shared" si="5"/>
        <v>0.25970116649476654</v>
      </c>
      <c r="E80" s="196">
        <f t="shared" si="5"/>
        <v>0.2864332841570818</v>
      </c>
    </row>
    <row r="81" spans="1:5">
      <c r="A81" s="52">
        <f t="shared" si="6"/>
        <v>79</v>
      </c>
      <c r="B81" s="194">
        <f t="shared" si="5"/>
        <v>0.18405723641422833</v>
      </c>
      <c r="C81" s="195">
        <f t="shared" si="5"/>
        <v>0.21853046730320089</v>
      </c>
      <c r="D81" s="195">
        <f t="shared" si="5"/>
        <v>0.25809862683733159</v>
      </c>
      <c r="E81" s="196">
        <f t="shared" si="5"/>
        <v>0.28467975325602024</v>
      </c>
    </row>
    <row r="82" spans="1:5">
      <c r="A82" s="52">
        <f t="shared" si="6"/>
        <v>80</v>
      </c>
      <c r="B82" s="194">
        <f t="shared" si="5"/>
        <v>0.18291577693299502</v>
      </c>
      <c r="C82" s="195">
        <f t="shared" si="5"/>
        <v>0.21718498177239087</v>
      </c>
      <c r="D82" s="195">
        <f t="shared" si="5"/>
        <v>0.2565253741189355</v>
      </c>
      <c r="E82" s="196">
        <f t="shared" si="5"/>
        <v>0.28295800939897592</v>
      </c>
    </row>
    <row r="83" spans="1:5">
      <c r="A83" s="52">
        <f t="shared" si="6"/>
        <v>81</v>
      </c>
      <c r="B83" s="194">
        <f t="shared" si="5"/>
        <v>0.18179529047130824</v>
      </c>
      <c r="C83" s="195">
        <f t="shared" si="5"/>
        <v>0.21586403853659406</v>
      </c>
      <c r="D83" s="195">
        <f t="shared" si="5"/>
        <v>0.25498052757489575</v>
      </c>
      <c r="E83" s="196">
        <f t="shared" si="5"/>
        <v>0.28126710456432946</v>
      </c>
    </row>
    <row r="84" spans="1:5">
      <c r="A84" s="52">
        <f t="shared" si="6"/>
        <v>82</v>
      </c>
      <c r="B84" s="194">
        <f t="shared" ref="B84:E103" si="7">TINV(B$2,$A84)/SQRT($A84+TINV(B$2,$A84)^2)</f>
        <v>0.18069514265115988</v>
      </c>
      <c r="C84" s="195">
        <f t="shared" si="7"/>
        <v>0.21456690068815115</v>
      </c>
      <c r="D84" s="195">
        <f t="shared" si="7"/>
        <v>0.25346324305955459</v>
      </c>
      <c r="E84" s="196">
        <f t="shared" si="7"/>
        <v>0.27960612981020344</v>
      </c>
    </row>
    <row r="85" spans="1:5">
      <c r="A85" s="52">
        <f t="shared" si="6"/>
        <v>83</v>
      </c>
      <c r="B85" s="194">
        <f t="shared" si="7"/>
        <v>0.17961472563240527</v>
      </c>
      <c r="C85" s="195">
        <f t="shared" si="7"/>
        <v>0.21329286191898705</v>
      </c>
      <c r="D85" s="195">
        <f t="shared" si="7"/>
        <v>0.25197271111301756</v>
      </c>
      <c r="E85" s="196">
        <f t="shared" si="7"/>
        <v>0.27797421322934052</v>
      </c>
    </row>
    <row r="86" spans="1:5">
      <c r="A86" s="52">
        <f t="shared" si="6"/>
        <v>84</v>
      </c>
      <c r="B86" s="194">
        <f t="shared" si="7"/>
        <v>0.17855345670252049</v>
      </c>
      <c r="C86" s="195">
        <f t="shared" si="7"/>
        <v>0.21204124490661855</v>
      </c>
      <c r="D86" s="195">
        <f t="shared" si="7"/>
        <v>0.25050815515111485</v>
      </c>
      <c r="E86" s="196">
        <f t="shared" si="7"/>
        <v>0.27637051803315649</v>
      </c>
    </row>
    <row r="87" spans="1:5">
      <c r="A87" s="52">
        <f t="shared" si="6"/>
        <v>85</v>
      </c>
      <c r="B87" s="194">
        <f t="shared" si="7"/>
        <v>0.17751077695687037</v>
      </c>
      <c r="C87" s="195">
        <f t="shared" si="7"/>
        <v>0.21081139980297722</v>
      </c>
      <c r="D87" s="195">
        <f t="shared" si="7"/>
        <v>0.24906882976940506</v>
      </c>
      <c r="E87" s="196">
        <f t="shared" si="7"/>
        <v>0.27479424075544379</v>
      </c>
    </row>
    <row r="88" spans="1:5">
      <c r="A88" s="52">
        <f t="shared" si="6"/>
        <v>86</v>
      </c>
      <c r="B88" s="194">
        <f t="shared" si="7"/>
        <v>0.17648615006270216</v>
      </c>
      <c r="C88" s="195">
        <f t="shared" si="7"/>
        <v>0.2096027028183878</v>
      </c>
      <c r="D88" s="195">
        <f t="shared" si="7"/>
        <v>0.24765401915284313</v>
      </c>
      <c r="E88" s="196">
        <f t="shared" si="7"/>
        <v>0.27324460956700425</v>
      </c>
    </row>
    <row r="89" spans="1:5">
      <c r="A89" s="52">
        <f t="shared" si="6"/>
        <v>87</v>
      </c>
      <c r="B89" s="194">
        <f t="shared" si="7"/>
        <v>0.17547906110065573</v>
      </c>
      <c r="C89" s="195">
        <f t="shared" si="7"/>
        <v>0.20841455489371605</v>
      </c>
      <c r="D89" s="195">
        <f t="shared" si="7"/>
        <v>0.24626303558341325</v>
      </c>
      <c r="E89" s="196">
        <f t="shared" si="7"/>
        <v>0.2717208826932121</v>
      </c>
    </row>
    <row r="90" spans="1:5">
      <c r="A90" s="52">
        <f t="shared" si="6"/>
        <v>88</v>
      </c>
      <c r="B90" s="194">
        <f t="shared" si="7"/>
        <v>0.17448901547812357</v>
      </c>
      <c r="C90" s="195">
        <f t="shared" si="7"/>
        <v>0.20724638045425428</v>
      </c>
      <c r="D90" s="195">
        <f t="shared" si="7"/>
        <v>0.24489521803869072</v>
      </c>
      <c r="E90" s="196">
        <f t="shared" si="7"/>
        <v>0.27022234692716662</v>
      </c>
    </row>
    <row r="91" spans="1:5">
      <c r="A91" s="52">
        <f t="shared" si="6"/>
        <v>89</v>
      </c>
      <c r="B91" s="194">
        <f t="shared" si="7"/>
        <v>0.17351553790923474</v>
      </c>
      <c r="C91" s="195">
        <f t="shared" si="7"/>
        <v>0.2060976262394898</v>
      </c>
      <c r="D91" s="195">
        <f t="shared" si="7"/>
        <v>0.24354993087484422</v>
      </c>
      <c r="E91" s="196">
        <f t="shared" si="7"/>
        <v>0.26874831623169232</v>
      </c>
    </row>
    <row r="92" spans="1:5">
      <c r="A92" s="52">
        <f t="shared" si="6"/>
        <v>90</v>
      </c>
      <c r="B92" s="194">
        <f t="shared" si="7"/>
        <v>0.17255817145670982</v>
      </c>
      <c r="C92" s="195">
        <f t="shared" si="7"/>
        <v>0.2049677602033336</v>
      </c>
      <c r="D92" s="195">
        <f t="shared" si="7"/>
        <v>0.24222656258815348</v>
      </c>
      <c r="E92" s="196">
        <f t="shared" si="7"/>
        <v>0.26729813042398426</v>
      </c>
    </row>
    <row r="93" spans="1:5">
      <c r="A93" s="52">
        <f t="shared" si="6"/>
        <v>91</v>
      </c>
      <c r="B93" s="194">
        <f t="shared" si="7"/>
        <v>0.17161647663118182</v>
      </c>
      <c r="C93" s="195">
        <f t="shared" si="7"/>
        <v>0.20385627047986662</v>
      </c>
      <c r="D93" s="195">
        <f t="shared" si="7"/>
        <v>0.24092452464955566</v>
      </c>
      <c r="E93" s="196">
        <f t="shared" si="7"/>
        <v>0.26587115393718652</v>
      </c>
    </row>
    <row r="94" spans="1:5">
      <c r="A94" s="52">
        <f t="shared" si="6"/>
        <v>92</v>
      </c>
      <c r="B94" s="194">
        <f t="shared" si="7"/>
        <v>0.17069003054396789</v>
      </c>
      <c r="C94" s="195">
        <f t="shared" si="7"/>
        <v>0.20276266441003457</v>
      </c>
      <c r="D94" s="195">
        <f t="shared" si="7"/>
        <v>0.23964325040720194</v>
      </c>
      <c r="E94" s="196">
        <f t="shared" si="7"/>
        <v>0.26446677465365892</v>
      </c>
    </row>
    <row r="95" spans="1:5">
      <c r="A95" s="52">
        <f t="shared" si="6"/>
        <v>93</v>
      </c>
      <c r="B95" s="194">
        <f t="shared" si="7"/>
        <v>0.16977842610957902</v>
      </c>
      <c r="C95" s="195">
        <f t="shared" si="7"/>
        <v>0.20168646762509429</v>
      </c>
      <c r="D95" s="195">
        <f t="shared" si="7"/>
        <v>0.23838219405237249</v>
      </c>
      <c r="E95" s="196">
        <f t="shared" si="7"/>
        <v>0.26308440280506662</v>
      </c>
    </row>
    <row r="96" spans="1:5">
      <c r="A96" s="52">
        <f t="shared" si="6"/>
        <v>94</v>
      </c>
      <c r="B96" s="194">
        <f t="shared" si="7"/>
        <v>0.16888127129454877</v>
      </c>
      <c r="C96" s="195">
        <f t="shared" si="7"/>
        <v>0.20062722318294351</v>
      </c>
      <c r="D96" s="195">
        <f t="shared" si="7"/>
        <v>0.2371408296444896</v>
      </c>
      <c r="E96" s="196">
        <f t="shared" si="7"/>
        <v>0.26172346993483259</v>
      </c>
    </row>
    <row r="97" spans="1:5">
      <c r="A97" s="52">
        <f t="shared" si="6"/>
        <v>95</v>
      </c>
      <c r="B97" s="194">
        <f t="shared" si="7"/>
        <v>0.1679981884094448</v>
      </c>
      <c r="C97" s="195">
        <f t="shared" si="7"/>
        <v>0.19958449075376386</v>
      </c>
      <c r="D97" s="195">
        <f t="shared" si="7"/>
        <v>0.23591865019126407</v>
      </c>
      <c r="E97" s="196">
        <f t="shared" si="7"/>
        <v>0.26038342791881591</v>
      </c>
    </row>
    <row r="98" spans="1:5">
      <c r="A98" s="52">
        <f t="shared" si="6"/>
        <v>96</v>
      </c>
      <c r="B98" s="194">
        <f t="shared" si="7"/>
        <v>0.16712881344115341</v>
      </c>
      <c r="C98" s="195">
        <f t="shared" si="7"/>
        <v>0.1985578458516912</v>
      </c>
      <c r="D98" s="195">
        <f t="shared" si="7"/>
        <v>0.23471516678034265</v>
      </c>
      <c r="E98" s="196">
        <f t="shared" si="7"/>
        <v>0.25906374804039228</v>
      </c>
    </row>
    <row r="99" spans="1:5">
      <c r="A99" s="52">
        <f t="shared" si="6"/>
        <v>97</v>
      </c>
      <c r="B99" s="194">
        <f t="shared" si="7"/>
        <v>0.16627279542275952</v>
      </c>
      <c r="C99" s="195">
        <f t="shared" si="7"/>
        <v>0.19754687910946106</v>
      </c>
      <c r="D99" s="195">
        <f t="shared" si="7"/>
        <v>0.2335299077590772</v>
      </c>
      <c r="E99" s="196">
        <f t="shared" si="7"/>
        <v>0.25776392011641169</v>
      </c>
    </row>
    <row r="100" spans="1:5">
      <c r="A100" s="52">
        <f t="shared" si="6"/>
        <v>98</v>
      </c>
      <c r="B100" s="194">
        <f t="shared" si="7"/>
        <v>0.16542979583854522</v>
      </c>
      <c r="C100" s="195">
        <f t="shared" si="7"/>
        <v>0.19655119559322537</v>
      </c>
      <c r="D100" s="195">
        <f t="shared" si="7"/>
        <v>0.23236241795930168</v>
      </c>
      <c r="E100" s="196">
        <f t="shared" si="7"/>
        <v>0.25648345167075276</v>
      </c>
    </row>
    <row r="101" spans="1:5">
      <c r="A101" s="52">
        <f t="shared" si="6"/>
        <v>99</v>
      </c>
      <c r="B101" s="194">
        <f t="shared" si="7"/>
        <v>0.16459948806182267</v>
      </c>
      <c r="C101" s="195">
        <f t="shared" si="7"/>
        <v>0.19557041415493653</v>
      </c>
      <c r="D101" s="195">
        <f t="shared" si="7"/>
        <v>0.23121225796422432</v>
      </c>
      <c r="E101" s="196">
        <f t="shared" si="7"/>
        <v>0.25522186715244982</v>
      </c>
    </row>
    <row r="102" spans="1:5">
      <c r="A102" s="52">
        <f t="shared" si="6"/>
        <v>100</v>
      </c>
      <c r="B102" s="194">
        <f t="shared" si="7"/>
        <v>0.16378155682346876</v>
      </c>
      <c r="C102" s="195">
        <f t="shared" si="7"/>
        <v>0.19460416681988521</v>
      </c>
      <c r="D102" s="195">
        <f t="shared" si="7"/>
        <v>0.23007900341476181</v>
      </c>
      <c r="E102" s="196">
        <f t="shared" si="7"/>
        <v>0.25397870719557492</v>
      </c>
    </row>
    <row r="103" spans="1:5">
      <c r="A103" s="52">
        <f>A102+20</f>
        <v>120</v>
      </c>
      <c r="B103" s="194">
        <f t="shared" si="7"/>
        <v>0.14961881252454384</v>
      </c>
      <c r="C103" s="195">
        <f t="shared" si="7"/>
        <v>0.1778602934913156</v>
      </c>
      <c r="D103" s="195">
        <f t="shared" si="7"/>
        <v>0.21041998733636169</v>
      </c>
      <c r="E103" s="196">
        <f t="shared" si="7"/>
        <v>0.23239503287183477</v>
      </c>
    </row>
    <row r="104" spans="1:5">
      <c r="A104" s="52">
        <f>A103+20</f>
        <v>140</v>
      </c>
      <c r="B104" s="194">
        <f t="shared" ref="B104:E119" si="8">TINV(B$2,$A104)/SQRT($A104+TINV(B$2,$A104)^2)</f>
        <v>0.13859105153881501</v>
      </c>
      <c r="C104" s="195">
        <f t="shared" si="8"/>
        <v>0.16480670723281404</v>
      </c>
      <c r="D104" s="195">
        <f t="shared" si="8"/>
        <v>0.19506763958750115</v>
      </c>
      <c r="E104" s="196">
        <f t="shared" si="8"/>
        <v>0.21551727764388376</v>
      </c>
    </row>
    <row r="105" spans="1:5">
      <c r="A105" s="52">
        <f>A104+20</f>
        <v>160</v>
      </c>
      <c r="B105" s="194">
        <f t="shared" si="8"/>
        <v>0.12968979615423604</v>
      </c>
      <c r="C105" s="195">
        <f t="shared" si="8"/>
        <v>0.15426082979766315</v>
      </c>
      <c r="D105" s="195">
        <f t="shared" si="8"/>
        <v>0.18264923027876201</v>
      </c>
      <c r="E105" s="196">
        <f t="shared" si="8"/>
        <v>0.20185177846999752</v>
      </c>
    </row>
    <row r="106" spans="1:5">
      <c r="A106" s="52">
        <f>A105+20</f>
        <v>180</v>
      </c>
      <c r="B106" s="194">
        <f t="shared" si="8"/>
        <v>0.12230916517839774</v>
      </c>
      <c r="C106" s="195">
        <f t="shared" si="8"/>
        <v>0.14551056809314089</v>
      </c>
      <c r="D106" s="195">
        <f t="shared" si="8"/>
        <v>0.17233554161381021</v>
      </c>
      <c r="E106" s="196">
        <f t="shared" si="8"/>
        <v>0.19049401229270349</v>
      </c>
    </row>
    <row r="107" spans="1:5">
      <c r="A107" s="52">
        <f>A106+20</f>
        <v>200</v>
      </c>
      <c r="B107" s="194">
        <f t="shared" si="8"/>
        <v>0.11606031588468257</v>
      </c>
      <c r="C107" s="195">
        <f t="shared" si="8"/>
        <v>0.13809813811636562</v>
      </c>
      <c r="D107" s="195">
        <f t="shared" si="8"/>
        <v>0.16359222971365275</v>
      </c>
      <c r="E107" s="196">
        <f t="shared" si="8"/>
        <v>0.18086002310726396</v>
      </c>
    </row>
    <row r="108" spans="1:5">
      <c r="A108" s="52">
        <v>250</v>
      </c>
      <c r="B108" s="194">
        <f t="shared" si="8"/>
        <v>0.10385199975675062</v>
      </c>
      <c r="C108" s="195">
        <f t="shared" si="8"/>
        <v>0.12360678381255608</v>
      </c>
      <c r="D108" s="195">
        <f t="shared" si="8"/>
        <v>0.14648304684506064</v>
      </c>
      <c r="E108" s="196">
        <f t="shared" si="8"/>
        <v>0.16199423064152654</v>
      </c>
    </row>
    <row r="109" spans="1:5">
      <c r="A109" s="52">
        <v>300</v>
      </c>
      <c r="B109" s="194">
        <f t="shared" si="8"/>
        <v>9.4830536020309802E-2</v>
      </c>
      <c r="C109" s="195">
        <f t="shared" si="8"/>
        <v>0.11289062805166837</v>
      </c>
      <c r="D109" s="195">
        <f t="shared" si="8"/>
        <v>0.13381859274457628</v>
      </c>
      <c r="E109" s="196">
        <f t="shared" si="8"/>
        <v>0.14801880289975514</v>
      </c>
    </row>
    <row r="110" spans="1:5">
      <c r="A110" s="52">
        <f t="shared" ref="A110:A116" si="9">A109+100</f>
        <v>400</v>
      </c>
      <c r="B110" s="194">
        <f t="shared" si="8"/>
        <v>8.2154936034726872E-2</v>
      </c>
      <c r="C110" s="195">
        <f t="shared" si="8"/>
        <v>9.7824163304302089E-2</v>
      </c>
      <c r="D110" s="195">
        <f t="shared" si="8"/>
        <v>0.11599696922670055</v>
      </c>
      <c r="E110" s="196">
        <f t="shared" si="8"/>
        <v>0.12833864533647396</v>
      </c>
    </row>
    <row r="111" spans="1:5">
      <c r="A111" s="52">
        <f t="shared" si="9"/>
        <v>500</v>
      </c>
      <c r="B111" s="194">
        <f t="shared" si="8"/>
        <v>7.3497316096765755E-2</v>
      </c>
      <c r="C111" s="195">
        <f t="shared" si="8"/>
        <v>8.7527723995665538E-2</v>
      </c>
      <c r="D111" s="195">
        <f t="shared" si="8"/>
        <v>0.10380811770315304</v>
      </c>
      <c r="E111" s="196">
        <f t="shared" si="8"/>
        <v>0.11487046812576791</v>
      </c>
    </row>
    <row r="112" spans="1:5">
      <c r="A112" s="52">
        <f t="shared" si="9"/>
        <v>600</v>
      </c>
      <c r="B112" s="194">
        <f t="shared" si="8"/>
        <v>6.7103119672374145E-2</v>
      </c>
      <c r="C112" s="195">
        <f t="shared" si="8"/>
        <v>7.9920461343623211E-2</v>
      </c>
      <c r="D112" s="195">
        <f t="shared" si="8"/>
        <v>9.4798280340258306E-2</v>
      </c>
      <c r="E112" s="196">
        <f t="shared" si="8"/>
        <v>0.1049111691589201</v>
      </c>
    </row>
    <row r="113" spans="1:5">
      <c r="A113" s="52">
        <f t="shared" si="9"/>
        <v>700</v>
      </c>
      <c r="B113" s="194">
        <f t="shared" si="8"/>
        <v>6.2131735348783391E-2</v>
      </c>
      <c r="C113" s="195">
        <f t="shared" si="8"/>
        <v>7.4004498903004548E-2</v>
      </c>
      <c r="D113" s="195">
        <f t="shared" si="8"/>
        <v>8.7789216396850778E-2</v>
      </c>
      <c r="E113" s="196">
        <f t="shared" si="8"/>
        <v>9.7161456054638773E-2</v>
      </c>
    </row>
    <row r="114" spans="1:5">
      <c r="A114" s="52">
        <f t="shared" si="9"/>
        <v>800</v>
      </c>
      <c r="B114" s="194">
        <f t="shared" si="8"/>
        <v>5.8123348719305586E-2</v>
      </c>
      <c r="C114" s="195">
        <f t="shared" si="8"/>
        <v>6.9233660139906936E-2</v>
      </c>
      <c r="D114" s="195">
        <f t="shared" si="8"/>
        <v>8.2135475263956786E-2</v>
      </c>
      <c r="E114" s="196">
        <f t="shared" si="8"/>
        <v>9.0909088068169205E-2</v>
      </c>
    </row>
    <row r="115" spans="1:5">
      <c r="A115" s="52">
        <f t="shared" si="9"/>
        <v>900</v>
      </c>
      <c r="B115" s="194">
        <f t="shared" si="8"/>
        <v>5.4802468368278109E-2</v>
      </c>
      <c r="C115" s="195">
        <f t="shared" si="8"/>
        <v>6.5280566542414681E-2</v>
      </c>
      <c r="D115" s="195">
        <f t="shared" si="8"/>
        <v>7.7449936941264966E-2</v>
      </c>
      <c r="E115" s="196">
        <f t="shared" si="8"/>
        <v>8.5726682872253282E-2</v>
      </c>
    </row>
    <row r="116" spans="1:5">
      <c r="A116" s="52">
        <f t="shared" si="9"/>
        <v>1000</v>
      </c>
      <c r="B116" s="194">
        <f t="shared" si="8"/>
        <v>5.1992652540319546E-2</v>
      </c>
      <c r="C116" s="195">
        <f t="shared" si="8"/>
        <v>6.1935475170805367E-2</v>
      </c>
      <c r="D116" s="195">
        <f t="shared" si="8"/>
        <v>7.3484469843800485E-2</v>
      </c>
      <c r="E116" s="196">
        <f t="shared" si="8"/>
        <v>8.1340203942399394E-2</v>
      </c>
    </row>
    <row r="117" spans="1:5">
      <c r="A117" s="2">
        <f t="shared" ref="A117:A125" si="10">A116+1000</f>
        <v>2000</v>
      </c>
      <c r="B117" s="194">
        <f t="shared" si="8"/>
        <v>3.6772202594071726E-2</v>
      </c>
      <c r="C117" s="195">
        <f t="shared" si="8"/>
        <v>4.3810560758632384E-2</v>
      </c>
      <c r="D117" s="195">
        <f t="shared" si="8"/>
        <v>5.1990037804664657E-2</v>
      </c>
      <c r="E117" s="196">
        <f t="shared" si="8"/>
        <v>5.7556738427373591E-2</v>
      </c>
    </row>
    <row r="118" spans="1:5">
      <c r="A118" s="2">
        <f t="shared" si="10"/>
        <v>3000</v>
      </c>
      <c r="B118" s="194">
        <f t="shared" si="8"/>
        <v>3.0026512438107323E-2</v>
      </c>
      <c r="C118" s="195">
        <f t="shared" si="8"/>
        <v>3.5775409670453576E-2</v>
      </c>
      <c r="D118" s="195">
        <f t="shared" si="8"/>
        <v>4.2457493361706268E-2</v>
      </c>
      <c r="E118" s="196">
        <f t="shared" si="8"/>
        <v>4.7005915559858898E-2</v>
      </c>
    </row>
    <row r="119" spans="1:5">
      <c r="A119" s="2">
        <f t="shared" si="10"/>
        <v>4000</v>
      </c>
      <c r="B119" s="194">
        <f t="shared" si="8"/>
        <v>2.6004646849137378E-2</v>
      </c>
      <c r="C119" s="195">
        <f t="shared" si="8"/>
        <v>3.098424810803899E-2</v>
      </c>
      <c r="D119" s="195">
        <f t="shared" si="8"/>
        <v>3.6772647934839087E-2</v>
      </c>
      <c r="E119" s="196">
        <f t="shared" si="8"/>
        <v>4.071309628162588E-2</v>
      </c>
    </row>
    <row r="120" spans="1:5">
      <c r="A120" s="2">
        <f t="shared" si="10"/>
        <v>5000</v>
      </c>
      <c r="B120" s="194">
        <f t="shared" ref="B120:E133" si="11">TINV(B$2,$A120)/SQRT($A120+TINV(B$2,$A120)^2)</f>
        <v>2.3259759237230133E-2</v>
      </c>
      <c r="C120" s="195">
        <f t="shared" si="11"/>
        <v>2.771413849789953E-2</v>
      </c>
      <c r="D120" s="195">
        <f t="shared" si="11"/>
        <v>3.2892270245626173E-2</v>
      </c>
      <c r="E120" s="196">
        <f t="shared" si="11"/>
        <v>3.6417465402970993E-2</v>
      </c>
    </row>
    <row r="121" spans="1:5">
      <c r="A121" s="2">
        <f t="shared" si="10"/>
        <v>6000</v>
      </c>
      <c r="B121" s="194">
        <f t="shared" si="11"/>
        <v>2.1233459876192528E-2</v>
      </c>
      <c r="C121" s="195">
        <f t="shared" si="11"/>
        <v>2.530003050787915E-2</v>
      </c>
      <c r="D121" s="195">
        <f t="shared" si="11"/>
        <v>3.0027501331882481E-2</v>
      </c>
      <c r="E121" s="196">
        <f t="shared" si="11"/>
        <v>3.3246006612774909E-2</v>
      </c>
    </row>
    <row r="122" spans="1:5">
      <c r="A122" s="2">
        <f t="shared" si="10"/>
        <v>7000</v>
      </c>
      <c r="B122" s="194">
        <f t="shared" si="11"/>
        <v>1.965856354975604E-2</v>
      </c>
      <c r="C122" s="195">
        <f t="shared" si="11"/>
        <v>2.3423672984344949E-2</v>
      </c>
      <c r="D122" s="195">
        <f t="shared" si="11"/>
        <v>2.7800794390420571E-2</v>
      </c>
      <c r="E122" s="196">
        <f t="shared" si="11"/>
        <v>3.0780853575546684E-2</v>
      </c>
    </row>
    <row r="123" spans="1:5">
      <c r="A123" s="2">
        <f t="shared" si="10"/>
        <v>8000</v>
      </c>
      <c r="B123" s="194">
        <f t="shared" si="11"/>
        <v>1.8389042415363828E-2</v>
      </c>
      <c r="C123" s="195">
        <f t="shared" si="11"/>
        <v>2.1911117730905566E-2</v>
      </c>
      <c r="D123" s="195">
        <f t="shared" si="11"/>
        <v>2.600577414809993E-2</v>
      </c>
      <c r="E123" s="196">
        <f t="shared" si="11"/>
        <v>2.8793576360965807E-2</v>
      </c>
    </row>
    <row r="124" spans="1:5">
      <c r="A124" s="2">
        <f t="shared" si="10"/>
        <v>9000</v>
      </c>
      <c r="B124" s="194">
        <f t="shared" si="11"/>
        <v>1.7337458141577663E-2</v>
      </c>
      <c r="C124" s="195">
        <f t="shared" si="11"/>
        <v>2.06582037414638E-2</v>
      </c>
      <c r="D124" s="195">
        <f t="shared" si="11"/>
        <v>2.4518854617928344E-2</v>
      </c>
      <c r="E124" s="196">
        <f t="shared" si="11"/>
        <v>2.7147375286924555E-2</v>
      </c>
    </row>
    <row r="125" spans="1:5">
      <c r="A125" s="2">
        <f t="shared" si="10"/>
        <v>10000</v>
      </c>
      <c r="B125" s="194">
        <f t="shared" si="11"/>
        <v>1.6447834902317025E-2</v>
      </c>
      <c r="C125" s="195">
        <f t="shared" si="11"/>
        <v>1.9598247556074144E-2</v>
      </c>
      <c r="D125" s="195">
        <f t="shared" si="11"/>
        <v>2.3260912939962519E-2</v>
      </c>
      <c r="E125" s="196">
        <f t="shared" si="11"/>
        <v>2.5754664645145961E-2</v>
      </c>
    </row>
    <row r="126" spans="1:5">
      <c r="A126" s="2">
        <f t="shared" ref="A126:A133" si="12">A125*2</f>
        <v>20000</v>
      </c>
      <c r="B126" s="194">
        <f t="shared" si="11"/>
        <v>1.1630623570414358E-2</v>
      </c>
      <c r="C126" s="195">
        <f t="shared" si="11"/>
        <v>1.3858545994896217E-2</v>
      </c>
      <c r="D126" s="195">
        <f t="shared" si="11"/>
        <v>1.6448856406232164E-2</v>
      </c>
      <c r="E126" s="196">
        <f t="shared" si="11"/>
        <v>1.82125808045893E-2</v>
      </c>
    </row>
    <row r="127" spans="1:5">
      <c r="A127" s="2">
        <f t="shared" si="12"/>
        <v>40000</v>
      </c>
      <c r="B127" s="194">
        <f t="shared" si="11"/>
        <v>8.2241804661890867E-3</v>
      </c>
      <c r="C127" s="195">
        <f t="shared" si="11"/>
        <v>9.799645886541029E-3</v>
      </c>
      <c r="D127" s="195">
        <f t="shared" si="11"/>
        <v>1.1631418635784777E-2</v>
      </c>
      <c r="E127" s="196">
        <f t="shared" si="11"/>
        <v>1.287869294620757E-2</v>
      </c>
    </row>
    <row r="128" spans="1:5">
      <c r="A128" s="2">
        <f t="shared" si="12"/>
        <v>80000</v>
      </c>
      <c r="B128" s="194">
        <f t="shared" si="11"/>
        <v>5.8154047729993257E-3</v>
      </c>
      <c r="C128" s="195">
        <f t="shared" si="11"/>
        <v>6.92945759066824E-3</v>
      </c>
      <c r="D128" s="195">
        <f t="shared" si="11"/>
        <v>8.2247683883697482E-3</v>
      </c>
      <c r="E128" s="196">
        <f t="shared" si="11"/>
        <v>9.1067714754944021E-3</v>
      </c>
    </row>
    <row r="129" spans="1:5">
      <c r="A129" s="2">
        <f t="shared" si="12"/>
        <v>160000</v>
      </c>
      <c r="B129" s="194">
        <f t="shared" si="11"/>
        <v>4.1121231088833855E-3</v>
      </c>
      <c r="C129" s="195">
        <f t="shared" si="11"/>
        <v>4.8998882068307485E-3</v>
      </c>
      <c r="D129" s="195">
        <f t="shared" si="11"/>
        <v>5.8158295929960037E-3</v>
      </c>
      <c r="E129" s="196">
        <f t="shared" si="11"/>
        <v>6.4395165617290818E-3</v>
      </c>
    </row>
    <row r="130" spans="1:5">
      <c r="A130" s="2">
        <f t="shared" si="12"/>
        <v>320000</v>
      </c>
      <c r="B130" s="194">
        <f t="shared" si="11"/>
        <v>2.9077140097897541E-3</v>
      </c>
      <c r="C130" s="195">
        <f t="shared" si="11"/>
        <v>3.464751869491676E-3</v>
      </c>
      <c r="D130" s="195">
        <f t="shared" si="11"/>
        <v>4.1124267181299936E-3</v>
      </c>
      <c r="E130" s="196">
        <f t="shared" si="11"/>
        <v>4.5534458737889021E-3</v>
      </c>
    </row>
    <row r="131" spans="1:5">
      <c r="A131" s="2">
        <f t="shared" si="12"/>
        <v>640000</v>
      </c>
      <c r="B131" s="194">
        <f t="shared" si="11"/>
        <v>2.0560656638676069E-3</v>
      </c>
      <c r="C131" s="195">
        <f t="shared" si="11"/>
        <v>2.4499522613794619E-3</v>
      </c>
      <c r="D131" s="195">
        <f t="shared" si="11"/>
        <v>2.9079298310213651E-3</v>
      </c>
      <c r="E131" s="196">
        <f t="shared" si="11"/>
        <v>3.2197795422741434E-3</v>
      </c>
    </row>
    <row r="132" spans="1:5">
      <c r="A132" s="2">
        <f t="shared" si="12"/>
        <v>1280000</v>
      </c>
      <c r="B132" s="194">
        <f t="shared" si="11"/>
        <v>1.4538584577866718E-3</v>
      </c>
      <c r="C132" s="195">
        <f t="shared" si="11"/>
        <v>1.732378818987236E-3</v>
      </c>
      <c r="D132" s="195">
        <f t="shared" si="11"/>
        <v>2.0562186745835568E-3</v>
      </c>
      <c r="E132" s="196">
        <f t="shared" si="11"/>
        <v>2.2767304539364555E-3</v>
      </c>
    </row>
    <row r="133" spans="1:5">
      <c r="A133" s="2">
        <f t="shared" si="12"/>
        <v>2560000</v>
      </c>
      <c r="B133" s="197">
        <f t="shared" si="11"/>
        <v>1.0280333455849778E-3</v>
      </c>
      <c r="C133" s="198">
        <f t="shared" si="11"/>
        <v>1.2249771504339575E-3</v>
      </c>
      <c r="D133" s="198">
        <f t="shared" si="11"/>
        <v>1.4539667948049459E-3</v>
      </c>
      <c r="E133" s="199">
        <f t="shared" si="11"/>
        <v>1.6098924288486011E-3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  (z)</vt:lpstr>
      <vt:lpstr>B (binomial)</vt:lpstr>
      <vt:lpstr>B (cumulative)</vt:lpstr>
      <vt:lpstr>D (t)</vt:lpstr>
      <vt:lpstr>E (F)</vt:lpstr>
      <vt:lpstr>E (F-calculator)</vt:lpstr>
      <vt:lpstr>Q (Tukey)</vt:lpstr>
      <vt:lpstr>td (Dunnett)</vt:lpstr>
      <vt:lpstr>G (r = 0 test)</vt:lpstr>
      <vt:lpstr>H (Fisher's z)</vt:lpstr>
      <vt:lpstr>I (Chi-squared)</vt:lpstr>
      <vt:lpstr>Power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Boynton</dc:creator>
  <cp:lastModifiedBy>Geoff Boynton</cp:lastModifiedBy>
  <dcterms:created xsi:type="dcterms:W3CDTF">2010-04-08T17:06:21Z</dcterms:created>
  <dcterms:modified xsi:type="dcterms:W3CDTF">2021-02-16T17:57:31Z</dcterms:modified>
</cp:coreProperties>
</file>