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aster 051603" sheetId="1" r:id="rId1"/>
    <sheet name="Chlorophyll a" sheetId="2" r:id="rId2"/>
    <sheet name="Dissolved Oxygen" sheetId="3" r:id="rId3"/>
    <sheet name="Phytoplankton Counts" sheetId="4" r:id="rId4"/>
    <sheet name="Zooplankton Counts" sheetId="5" r:id="rId5"/>
    <sheet name="Plankton Density" sheetId="6" r:id="rId6"/>
  </sheets>
  <definedNames/>
  <calcPr fullCalcOnLoad="1"/>
</workbook>
</file>

<file path=xl/sharedStrings.xml><?xml version="1.0" encoding="utf-8"?>
<sst xmlns="http://schemas.openxmlformats.org/spreadsheetml/2006/main" count="159" uniqueCount="106">
  <si>
    <t>Station</t>
  </si>
  <si>
    <t>A (630 nm)</t>
  </si>
  <si>
    <t>A (664 nm)</t>
  </si>
  <si>
    <t>A (750 nm)</t>
  </si>
  <si>
    <t>A (647 nm)</t>
  </si>
  <si>
    <t>Chlorophyll a (ug/L)</t>
  </si>
  <si>
    <t>Depth (m)</t>
  </si>
  <si>
    <t>Buret Reading (mL)</t>
  </si>
  <si>
    <t>Station #</t>
  </si>
  <si>
    <t>Correction Factor (mL)</t>
  </si>
  <si>
    <t>Average Standard Titration Volume (mL)</t>
  </si>
  <si>
    <t>Mess Size (microns)</t>
  </si>
  <si>
    <t>Net Radius (m)</t>
  </si>
  <si>
    <t>Tow Depth (m)</t>
  </si>
  <si>
    <t>Zooplankton Total Sub-Sample Volume (mL)</t>
  </si>
  <si>
    <t>Phytoplankton Total Sub-Sample Volume (mL)</t>
  </si>
  <si>
    <r>
      <t>Net 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</si>
  <si>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Tow 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</si>
  <si>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Time</t>
  </si>
  <si>
    <t>Latitude (dec)</t>
  </si>
  <si>
    <t>Longitude (dec)</t>
  </si>
  <si>
    <t>Tide (ft)</t>
  </si>
  <si>
    <t>Depth (ft)</t>
  </si>
  <si>
    <t>Land Marks</t>
  </si>
  <si>
    <t xml:space="preserve">Weather </t>
  </si>
  <si>
    <t>D.O. Bottle Number</t>
  </si>
  <si>
    <t>Nutrient Bottle Number</t>
  </si>
  <si>
    <t>Chlorophyll Bottle Number</t>
  </si>
  <si>
    <t>Secchi Disk Depth (m)</t>
  </si>
  <si>
    <t>Plankton Tow Depth (m)</t>
  </si>
  <si>
    <t>Plankton Tow Screen Size (um)</t>
  </si>
  <si>
    <t>Notes</t>
  </si>
  <si>
    <t>Tide Direction</t>
  </si>
  <si>
    <t>Ebb</t>
  </si>
  <si>
    <t>Thea Foss Waterway</t>
  </si>
  <si>
    <t>100% Overcast, windy</t>
  </si>
  <si>
    <t>Sample Depth (m)</t>
  </si>
  <si>
    <t>D.O. sample not processed correctly. Secchi disk at 45 deg angle, due to high currents. Lots of Zoea in plankton tow.</t>
  </si>
  <si>
    <t>File Number</t>
  </si>
  <si>
    <t>CTD Depth (m)</t>
  </si>
  <si>
    <t>Puyallup River Delta by Buoy</t>
  </si>
  <si>
    <t>90% Overcast, very windy</t>
  </si>
  <si>
    <t>Smells fishy. Freshwater lens present - interference with depth gage. Lots of drifting at site.</t>
  </si>
  <si>
    <t>47 (hit bottom)</t>
  </si>
  <si>
    <t>North of Port of Tacoma, at Sewer Outfall Buoy.</t>
  </si>
  <si>
    <t>Aluminum domes at Port visible from site.</t>
  </si>
  <si>
    <t>42 (hit bottom - pulled up to 40 to take sample )</t>
  </si>
  <si>
    <t>LLW</t>
  </si>
  <si>
    <t>Near Green Buoy at Hylebos Waterway Mouth</t>
  </si>
  <si>
    <t>90% Overcast, windy</t>
  </si>
  <si>
    <t>Seal in area, checking the boat out.</t>
  </si>
  <si>
    <t>Flood</t>
  </si>
  <si>
    <t>CMB 003</t>
  </si>
  <si>
    <t>Brown's Point</t>
  </si>
  <si>
    <t>Middle of CMB Mouth</t>
  </si>
  <si>
    <t>Asarco</t>
  </si>
  <si>
    <t>none</t>
  </si>
  <si>
    <t>acid added 15 minutes early to sample #3/#10 air bubble</t>
  </si>
  <si>
    <t>Huge wire on CTD - DO acid added 30 min. late</t>
  </si>
  <si>
    <t>3(not used)</t>
  </si>
  <si>
    <t>Chains</t>
  </si>
  <si>
    <t>Spiral</t>
  </si>
  <si>
    <t>Disks</t>
  </si>
  <si>
    <t>Triangles</t>
  </si>
  <si>
    <t>Pennate</t>
  </si>
  <si>
    <t>Noctiluca</t>
  </si>
  <si>
    <t>Peridinium</t>
  </si>
  <si>
    <t>Ceratium</t>
  </si>
  <si>
    <t>Other</t>
  </si>
  <si>
    <t>Count</t>
  </si>
  <si>
    <t>Sub-Sample Volume (mL)</t>
  </si>
  <si>
    <t>Diatoms</t>
  </si>
  <si>
    <t>Dinoflagellates</t>
  </si>
  <si>
    <t>Total Number of Phytoplankton in Sub-Samples</t>
  </si>
  <si>
    <t>Total Number of Zooplankton in Sub-Sample</t>
  </si>
  <si>
    <r>
      <t>Projected Phytoplankton Density (z/m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</si>
  <si>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Projected Zooplankton Density (p/m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</si>
  <si>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Copepods</t>
  </si>
  <si>
    <t>Euphausid</t>
  </si>
  <si>
    <t>Mites</t>
  </si>
  <si>
    <t>Cnidaria</t>
  </si>
  <si>
    <t>Ctenophores</t>
  </si>
  <si>
    <t>Chaetognatha</t>
  </si>
  <si>
    <t>Polychaetes</t>
  </si>
  <si>
    <t>Naupli</t>
  </si>
  <si>
    <t>Zoea</t>
  </si>
  <si>
    <t>Total Sample Volume (mL)</t>
  </si>
  <si>
    <t>Salps Tunicates</t>
  </si>
  <si>
    <t>Sample Volume (mL)</t>
  </si>
  <si>
    <t>Tide (m)</t>
  </si>
  <si>
    <t xml:space="preserve"> </t>
  </si>
  <si>
    <t>Offshore of Point Defiance and Asarco Plant</t>
  </si>
  <si>
    <t>Middle of Commencement Bay between Point Defiance and Brown's Point</t>
  </si>
  <si>
    <t xml:space="preserve">Offshore of Brown's Point </t>
  </si>
  <si>
    <t>Middle of Commencement Bay at the Department of Ecology Station (CMB 003)</t>
  </si>
  <si>
    <t>Mouth of Hylebos Waterway</t>
  </si>
  <si>
    <t>Municipal Wastewater Treatment Outflow Buoy</t>
  </si>
  <si>
    <t>Puyallup River Delta</t>
  </si>
  <si>
    <t>Thea Foss Waterway Mouth</t>
  </si>
  <si>
    <t>Station Description</t>
  </si>
  <si>
    <t>N/A</t>
  </si>
  <si>
    <t>02 Bottle Number</t>
  </si>
  <si>
    <t>02 Bottle Volume (mL)</t>
  </si>
  <si>
    <t>02 (mL/L)</t>
  </si>
  <si>
    <t>Vessel</t>
  </si>
  <si>
    <t>City of Tacoma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</si>
</sst>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\-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66" fontId="1" fillId="0" borderId="1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 vertical="top" wrapText="1"/>
    </xf>
    <xf numFmtId="166" fontId="0" fillId="0" borderId="2" xfId="0" applyNumberFormat="1" applyBorder="1" applyAlignment="1">
      <alignment horizontal="center" vertical="top" wrapText="1"/>
    </xf>
    <xf numFmtId="11" fontId="1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6" fontId="5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6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166" fontId="0" fillId="0" borderId="20" xfId="0" applyNumberFormat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164" fontId="0" fillId="0" borderId="2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1" fontId="0" fillId="0" borderId="0" xfId="0" applyNumberFormat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170" fontId="1" fillId="0" borderId="1" xfId="0" applyNumberFormat="1" applyFont="1" applyBorder="1" applyAlignment="1">
      <alignment horizontal="center" vertical="top" wrapText="1"/>
    </xf>
    <xf numFmtId="170" fontId="0" fillId="0" borderId="21" xfId="0" applyNumberFormat="1" applyFont="1" applyBorder="1" applyAlignment="1">
      <alignment vertical="top" wrapText="1"/>
    </xf>
    <xf numFmtId="170" fontId="0" fillId="0" borderId="0" xfId="0" applyNumberFormat="1" applyFont="1" applyBorder="1" applyAlignment="1">
      <alignment vertical="top" wrapText="1"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 topLeftCell="A1">
      <pane xSplit="1" ySplit="1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9" sqref="D19"/>
    </sheetView>
  </sheetViews>
  <sheetFormatPr defaultColWidth="9.140625" defaultRowHeight="12.75"/>
  <cols>
    <col min="1" max="4" width="9.140625" style="7" customWidth="1"/>
    <col min="5" max="5" width="11.421875" style="7" customWidth="1"/>
    <col min="6" max="6" width="10.28125" style="7" customWidth="1"/>
    <col min="7" max="9" width="9.140625" style="7" customWidth="1"/>
    <col min="10" max="11" width="9.140625" style="12" customWidth="1"/>
    <col min="12" max="12" width="9.140625" style="7" customWidth="1"/>
    <col min="13" max="13" width="19.57421875" style="8" customWidth="1"/>
    <col min="14" max="14" width="18.421875" style="7" customWidth="1"/>
    <col min="15" max="15" width="16.00390625" style="7" customWidth="1"/>
    <col min="16" max="17" width="11.7109375" style="7" customWidth="1"/>
    <col min="18" max="19" width="11.8515625" style="7" customWidth="1"/>
    <col min="20" max="20" width="10.8515625" style="7" customWidth="1"/>
    <col min="21" max="21" width="10.7109375" style="7" customWidth="1"/>
    <col min="22" max="22" width="26.8515625" style="8" customWidth="1"/>
    <col min="23" max="16384" width="9.140625" style="7" customWidth="1"/>
  </cols>
  <sheetData>
    <row r="1" spans="1:22" s="1" customFormat="1" ht="51.75" thickBot="1">
      <c r="A1" s="2" t="s">
        <v>0</v>
      </c>
      <c r="B1" s="2" t="s">
        <v>104</v>
      </c>
      <c r="C1" s="2" t="s">
        <v>38</v>
      </c>
      <c r="D1" s="2" t="s">
        <v>18</v>
      </c>
      <c r="E1" s="2" t="s">
        <v>19</v>
      </c>
      <c r="F1" s="2" t="s">
        <v>20</v>
      </c>
      <c r="G1" s="2" t="s">
        <v>22</v>
      </c>
      <c r="H1" s="2" t="s">
        <v>6</v>
      </c>
      <c r="I1" s="2" t="s">
        <v>39</v>
      </c>
      <c r="J1" s="11" t="s">
        <v>21</v>
      </c>
      <c r="K1" s="11" t="s">
        <v>89</v>
      </c>
      <c r="L1" s="2" t="s">
        <v>32</v>
      </c>
      <c r="M1" s="2" t="s">
        <v>23</v>
      </c>
      <c r="N1" s="2" t="s">
        <v>24</v>
      </c>
      <c r="O1" s="2" t="s">
        <v>36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63.75">
      <c r="A2" s="7">
        <v>8</v>
      </c>
      <c r="B2" s="7" t="s">
        <v>105</v>
      </c>
      <c r="C2" s="7">
        <v>5160301</v>
      </c>
      <c r="D2" s="7">
        <v>1040</v>
      </c>
      <c r="E2" s="7">
        <v>47.26368</v>
      </c>
      <c r="F2" s="7">
        <v>122.43859</v>
      </c>
      <c r="G2" s="7">
        <v>96</v>
      </c>
      <c r="H2" s="7">
        <f>G2*0.3048</f>
        <v>29.260800000000003</v>
      </c>
      <c r="I2" s="7">
        <v>25</v>
      </c>
      <c r="J2" s="12">
        <v>-1.4</v>
      </c>
      <c r="K2" s="12">
        <f>J2*0.3048</f>
        <v>-0.42672</v>
      </c>
      <c r="L2" s="7" t="s">
        <v>33</v>
      </c>
      <c r="M2" s="8" t="s">
        <v>34</v>
      </c>
      <c r="N2" s="7" t="s">
        <v>35</v>
      </c>
      <c r="O2" s="7">
        <v>0</v>
      </c>
      <c r="P2" s="7" t="s">
        <v>59</v>
      </c>
      <c r="Q2" s="7">
        <v>1868</v>
      </c>
      <c r="R2" s="7">
        <v>1</v>
      </c>
      <c r="S2" s="7">
        <v>3.5</v>
      </c>
      <c r="T2" s="7">
        <v>10</v>
      </c>
      <c r="U2" s="7">
        <v>153</v>
      </c>
      <c r="V2" s="8" t="s">
        <v>37</v>
      </c>
    </row>
    <row r="3" spans="1:22" ht="12.75">
      <c r="A3" s="9"/>
      <c r="B3" s="9"/>
      <c r="C3" s="9"/>
      <c r="D3" s="9"/>
      <c r="E3" s="9"/>
      <c r="F3" s="9"/>
      <c r="G3" s="9"/>
      <c r="H3" s="7">
        <f aca="true" t="shared" si="0" ref="H3:H16">G3*0.3048</f>
        <v>0</v>
      </c>
      <c r="I3" s="9"/>
      <c r="J3" s="13"/>
      <c r="K3" s="13"/>
      <c r="L3" s="9"/>
      <c r="M3" s="10"/>
      <c r="N3" s="9"/>
      <c r="O3" s="9">
        <v>25</v>
      </c>
      <c r="P3" s="9">
        <v>6</v>
      </c>
      <c r="Q3" s="9">
        <v>1869</v>
      </c>
      <c r="R3" s="9"/>
      <c r="S3" s="9"/>
      <c r="T3" s="9"/>
      <c r="U3" s="9"/>
      <c r="V3" s="10"/>
    </row>
    <row r="4" spans="1:22" ht="51">
      <c r="A4" s="7">
        <v>7</v>
      </c>
      <c r="B4" s="7" t="s">
        <v>105</v>
      </c>
      <c r="C4" s="7">
        <v>5160302</v>
      </c>
      <c r="D4" s="7">
        <v>1118</v>
      </c>
      <c r="E4" s="7">
        <v>47.27229</v>
      </c>
      <c r="F4" s="7">
        <v>122.43495</v>
      </c>
      <c r="G4" s="7">
        <v>120</v>
      </c>
      <c r="H4" s="48">
        <f t="shared" si="0"/>
        <v>36.576</v>
      </c>
      <c r="I4" s="7">
        <v>30</v>
      </c>
      <c r="J4" s="12">
        <v>-2.3</v>
      </c>
      <c r="K4" s="12">
        <f>J4*0.3048</f>
        <v>-0.70104</v>
      </c>
      <c r="L4" s="7" t="s">
        <v>33</v>
      </c>
      <c r="M4" s="8" t="s">
        <v>40</v>
      </c>
      <c r="N4" s="7" t="s">
        <v>41</v>
      </c>
      <c r="O4" s="7">
        <v>0</v>
      </c>
      <c r="P4" s="7">
        <v>5</v>
      </c>
      <c r="Q4" s="7">
        <v>1870</v>
      </c>
      <c r="R4" s="7">
        <v>2</v>
      </c>
      <c r="S4" s="7">
        <v>1.5</v>
      </c>
      <c r="T4" s="7">
        <v>10</v>
      </c>
      <c r="U4" s="7">
        <v>153</v>
      </c>
      <c r="V4" s="8" t="s">
        <v>42</v>
      </c>
    </row>
    <row r="5" spans="1:22" ht="12.75">
      <c r="A5" s="9"/>
      <c r="B5" s="9"/>
      <c r="C5" s="9"/>
      <c r="D5" s="9"/>
      <c r="E5" s="9"/>
      <c r="F5" s="9"/>
      <c r="G5" s="9"/>
      <c r="H5" s="7">
        <f t="shared" si="0"/>
        <v>0</v>
      </c>
      <c r="I5" s="9"/>
      <c r="J5" s="13"/>
      <c r="K5" s="13"/>
      <c r="L5" s="9"/>
      <c r="M5" s="10"/>
      <c r="N5" s="9"/>
      <c r="O5" s="9">
        <v>30</v>
      </c>
      <c r="P5" s="9">
        <v>7</v>
      </c>
      <c r="Q5" s="9">
        <v>1871</v>
      </c>
      <c r="R5" s="9"/>
      <c r="S5" s="9"/>
      <c r="T5" s="9"/>
      <c r="U5" s="9"/>
      <c r="V5" s="10"/>
    </row>
    <row r="6" spans="1:22" ht="38.25">
      <c r="A6" s="7">
        <v>6</v>
      </c>
      <c r="B6" s="7" t="s">
        <v>105</v>
      </c>
      <c r="C6" s="7">
        <v>5160303</v>
      </c>
      <c r="D6" s="7">
        <v>1139</v>
      </c>
      <c r="E6" s="7">
        <v>47.27807</v>
      </c>
      <c r="F6" s="7">
        <v>122.42268</v>
      </c>
      <c r="G6" s="7">
        <v>162</v>
      </c>
      <c r="H6" s="48">
        <f t="shared" si="0"/>
        <v>49.3776</v>
      </c>
      <c r="I6" s="7" t="s">
        <v>43</v>
      </c>
      <c r="J6" s="12">
        <v>-2.9</v>
      </c>
      <c r="K6" s="12">
        <f>J6*0.3048</f>
        <v>-0.88392</v>
      </c>
      <c r="L6" s="7" t="s">
        <v>33</v>
      </c>
      <c r="M6" s="8" t="s">
        <v>44</v>
      </c>
      <c r="N6" s="7" t="s">
        <v>41</v>
      </c>
      <c r="O6" s="7">
        <v>0</v>
      </c>
      <c r="P6" s="7">
        <v>9</v>
      </c>
      <c r="Q6" s="7">
        <v>1873</v>
      </c>
      <c r="R6" s="7">
        <v>3</v>
      </c>
      <c r="S6" s="7">
        <v>4.25</v>
      </c>
      <c r="T6" s="7">
        <v>10</v>
      </c>
      <c r="U6" s="7">
        <v>153</v>
      </c>
      <c r="V6" s="8" t="s">
        <v>45</v>
      </c>
    </row>
    <row r="7" spans="1:22" ht="38.25">
      <c r="A7" s="45"/>
      <c r="B7" s="45"/>
      <c r="C7" s="45"/>
      <c r="D7" s="45"/>
      <c r="E7" s="45"/>
      <c r="F7" s="45"/>
      <c r="G7" s="45"/>
      <c r="I7" s="45"/>
      <c r="J7" s="46"/>
      <c r="K7" s="46"/>
      <c r="L7" s="45"/>
      <c r="M7" s="47"/>
      <c r="N7" s="45"/>
      <c r="O7" s="47" t="s">
        <v>46</v>
      </c>
      <c r="P7" s="45">
        <v>12</v>
      </c>
      <c r="Q7" s="45">
        <v>1872</v>
      </c>
      <c r="R7" s="45"/>
      <c r="S7" s="45"/>
      <c r="T7" s="45"/>
      <c r="U7" s="45"/>
      <c r="V7" s="47"/>
    </row>
    <row r="8" spans="1:22" s="48" customFormat="1" ht="38.25">
      <c r="A8" s="48">
        <v>5</v>
      </c>
      <c r="B8" s="48" t="s">
        <v>105</v>
      </c>
      <c r="C8" s="48">
        <v>5160304</v>
      </c>
      <c r="D8" s="48">
        <v>1207</v>
      </c>
      <c r="E8" s="48">
        <v>47.28746</v>
      </c>
      <c r="F8" s="48">
        <v>122.41517</v>
      </c>
      <c r="G8" s="48">
        <v>41</v>
      </c>
      <c r="H8" s="48">
        <f t="shared" si="0"/>
        <v>12.4968</v>
      </c>
      <c r="I8" s="48">
        <v>12</v>
      </c>
      <c r="J8" s="49">
        <v>-3</v>
      </c>
      <c r="K8" s="49">
        <f>J8*0.3048</f>
        <v>-0.9144000000000001</v>
      </c>
      <c r="L8" s="48" t="s">
        <v>47</v>
      </c>
      <c r="M8" s="50" t="s">
        <v>48</v>
      </c>
      <c r="N8" s="48" t="s">
        <v>49</v>
      </c>
      <c r="O8" s="48">
        <v>0</v>
      </c>
      <c r="P8" s="48">
        <v>8</v>
      </c>
      <c r="Q8" s="48">
        <v>1874</v>
      </c>
      <c r="R8" s="48">
        <v>4</v>
      </c>
      <c r="S8" s="48">
        <v>3</v>
      </c>
      <c r="T8" s="48">
        <v>10</v>
      </c>
      <c r="U8" s="48">
        <v>153</v>
      </c>
      <c r="V8" s="50" t="s">
        <v>50</v>
      </c>
    </row>
    <row r="9" spans="10:22" s="9" customFormat="1" ht="12.75">
      <c r="J9" s="13"/>
      <c r="K9" s="13"/>
      <c r="M9" s="10"/>
      <c r="O9" s="9">
        <v>10</v>
      </c>
      <c r="P9" s="9">
        <v>11</v>
      </c>
      <c r="Q9" s="9">
        <v>1875</v>
      </c>
      <c r="V9" s="10"/>
    </row>
    <row r="10" spans="1:22" s="48" customFormat="1" ht="25.5">
      <c r="A10" s="48">
        <v>4</v>
      </c>
      <c r="B10" s="48" t="s">
        <v>105</v>
      </c>
      <c r="C10" s="48">
        <v>5160305</v>
      </c>
      <c r="D10" s="48">
        <v>1400</v>
      </c>
      <c r="E10" s="48">
        <v>47.2903</v>
      </c>
      <c r="F10" s="48">
        <v>122.44871</v>
      </c>
      <c r="G10" s="48">
        <v>480</v>
      </c>
      <c r="H10" s="48">
        <f t="shared" si="0"/>
        <v>146.304</v>
      </c>
      <c r="I10" s="48">
        <v>134</v>
      </c>
      <c r="J10" s="49">
        <v>0.5</v>
      </c>
      <c r="K10" s="49">
        <f>J10*0.3048</f>
        <v>0.1524</v>
      </c>
      <c r="L10" s="48" t="s">
        <v>51</v>
      </c>
      <c r="M10" s="50" t="s">
        <v>52</v>
      </c>
      <c r="N10" s="48" t="s">
        <v>49</v>
      </c>
      <c r="O10" s="48">
        <v>0</v>
      </c>
      <c r="P10" s="48">
        <v>3</v>
      </c>
      <c r="Q10" s="48">
        <v>1876</v>
      </c>
      <c r="R10" s="48">
        <v>5</v>
      </c>
      <c r="S10" s="48">
        <v>15</v>
      </c>
      <c r="T10" s="48">
        <v>10</v>
      </c>
      <c r="U10" s="48">
        <v>153</v>
      </c>
      <c r="V10" s="50" t="s">
        <v>57</v>
      </c>
    </row>
    <row r="11" spans="10:22" s="9" customFormat="1" ht="12.75">
      <c r="J11" s="13"/>
      <c r="K11" s="13"/>
      <c r="M11" s="10"/>
      <c r="O11" s="9">
        <v>130</v>
      </c>
      <c r="P11" s="9">
        <v>10</v>
      </c>
      <c r="Q11" s="9">
        <v>1877</v>
      </c>
      <c r="V11" s="10"/>
    </row>
    <row r="12" spans="1:22" s="48" customFormat="1" ht="25.5">
      <c r="A12" s="48">
        <v>3</v>
      </c>
      <c r="B12" s="48" t="s">
        <v>105</v>
      </c>
      <c r="C12" s="48">
        <v>5160306</v>
      </c>
      <c r="D12" s="48">
        <v>14.38</v>
      </c>
      <c r="E12" s="48">
        <v>47.38061</v>
      </c>
      <c r="F12" s="48">
        <v>122.44711</v>
      </c>
      <c r="G12" s="48">
        <v>180</v>
      </c>
      <c r="H12" s="48">
        <f t="shared" si="0"/>
        <v>54.864000000000004</v>
      </c>
      <c r="I12" s="48">
        <v>50</v>
      </c>
      <c r="J12" s="49">
        <v>2</v>
      </c>
      <c r="K12" s="49">
        <f>J12*0.3048</f>
        <v>0.6096</v>
      </c>
      <c r="L12" s="48" t="s">
        <v>51</v>
      </c>
      <c r="M12" s="50" t="s">
        <v>53</v>
      </c>
      <c r="N12" s="48" t="s">
        <v>49</v>
      </c>
      <c r="O12" s="48">
        <v>0</v>
      </c>
      <c r="P12" s="48">
        <v>13</v>
      </c>
      <c r="Q12" s="48">
        <v>1878</v>
      </c>
      <c r="R12" s="48">
        <v>6</v>
      </c>
      <c r="S12" s="48">
        <v>14</v>
      </c>
      <c r="T12" s="48">
        <v>10</v>
      </c>
      <c r="U12" s="48">
        <v>153</v>
      </c>
      <c r="V12" s="50" t="s">
        <v>58</v>
      </c>
    </row>
    <row r="13" spans="10:22" s="9" customFormat="1" ht="12.75">
      <c r="J13" s="13"/>
      <c r="K13" s="13"/>
      <c r="M13" s="10"/>
      <c r="O13" s="9" t="s">
        <v>56</v>
      </c>
      <c r="V13" s="10"/>
    </row>
    <row r="14" spans="1:22" s="48" customFormat="1" ht="25.5">
      <c r="A14" s="48">
        <v>2</v>
      </c>
      <c r="B14" s="48" t="s">
        <v>105</v>
      </c>
      <c r="C14" s="48">
        <v>5160307</v>
      </c>
      <c r="D14" s="48">
        <v>15.15</v>
      </c>
      <c r="E14" s="48">
        <v>47.3069</v>
      </c>
      <c r="F14" s="48">
        <v>122.4742</v>
      </c>
      <c r="G14" s="48">
        <v>560</v>
      </c>
      <c r="H14" s="48">
        <f t="shared" si="0"/>
        <v>170.68800000000002</v>
      </c>
      <c r="I14" s="48">
        <v>130</v>
      </c>
      <c r="J14" s="49">
        <v>4.2</v>
      </c>
      <c r="K14" s="49">
        <f>J14*0.3048</f>
        <v>1.2801600000000002</v>
      </c>
      <c r="L14" s="48" t="s">
        <v>51</v>
      </c>
      <c r="M14" s="50" t="s">
        <v>54</v>
      </c>
      <c r="N14" s="48" t="s">
        <v>49</v>
      </c>
      <c r="O14" s="48">
        <v>0</v>
      </c>
      <c r="P14" s="48">
        <v>14</v>
      </c>
      <c r="Q14" s="48">
        <v>1879</v>
      </c>
      <c r="R14" s="48">
        <v>7</v>
      </c>
      <c r="S14" s="48">
        <v>21.3</v>
      </c>
      <c r="T14" s="48">
        <v>10</v>
      </c>
      <c r="U14" s="48">
        <v>153</v>
      </c>
      <c r="V14" s="50"/>
    </row>
    <row r="15" spans="10:22" s="9" customFormat="1" ht="12.75">
      <c r="J15" s="13"/>
      <c r="K15" s="13"/>
      <c r="M15" s="10"/>
      <c r="O15" s="9">
        <v>130</v>
      </c>
      <c r="P15" s="9">
        <v>17</v>
      </c>
      <c r="Q15" s="9">
        <v>1880</v>
      </c>
      <c r="V15" s="10"/>
    </row>
    <row r="16" spans="1:22" ht="25.5">
      <c r="A16" s="45">
        <v>1</v>
      </c>
      <c r="B16" s="45" t="s">
        <v>105</v>
      </c>
      <c r="C16" s="45">
        <v>5160308</v>
      </c>
      <c r="D16" s="45">
        <v>15.45</v>
      </c>
      <c r="E16" s="45">
        <v>47.3074</v>
      </c>
      <c r="F16" s="45">
        <v>122.5047</v>
      </c>
      <c r="G16" s="45">
        <v>180</v>
      </c>
      <c r="H16" s="45">
        <f t="shared" si="0"/>
        <v>54.864000000000004</v>
      </c>
      <c r="I16" s="45">
        <v>50</v>
      </c>
      <c r="J16" s="46">
        <v>6.2</v>
      </c>
      <c r="K16" s="46">
        <f>J16*0.3048</f>
        <v>1.88976</v>
      </c>
      <c r="L16" s="45" t="s">
        <v>51</v>
      </c>
      <c r="M16" s="47" t="s">
        <v>55</v>
      </c>
      <c r="N16" s="45" t="s">
        <v>49</v>
      </c>
      <c r="O16" s="45">
        <v>0</v>
      </c>
      <c r="P16" s="45">
        <v>18</v>
      </c>
      <c r="Q16" s="45">
        <v>1881</v>
      </c>
      <c r="R16" s="45">
        <v>8</v>
      </c>
      <c r="S16" s="45">
        <v>22.5</v>
      </c>
      <c r="T16" s="45">
        <v>10</v>
      </c>
      <c r="U16" s="45">
        <v>153</v>
      </c>
      <c r="V16" s="47"/>
    </row>
    <row r="17" spans="1:22" ht="12.75">
      <c r="A17" s="9"/>
      <c r="B17" s="9"/>
      <c r="C17" s="9"/>
      <c r="D17" s="9"/>
      <c r="E17" s="9"/>
      <c r="F17" s="9"/>
      <c r="G17" s="9"/>
      <c r="H17" s="9"/>
      <c r="I17" s="9"/>
      <c r="J17" s="13"/>
      <c r="K17" s="13"/>
      <c r="L17" s="9"/>
      <c r="M17" s="10"/>
      <c r="N17" s="9"/>
      <c r="O17" s="9">
        <v>50</v>
      </c>
      <c r="P17" s="9">
        <v>15</v>
      </c>
      <c r="Q17" s="9">
        <v>1882</v>
      </c>
      <c r="R17" s="9"/>
      <c r="S17" s="9"/>
      <c r="T17" s="9"/>
      <c r="U17" s="9"/>
      <c r="V17" s="10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11" sqref="H11"/>
    </sheetView>
  </sheetViews>
  <sheetFormatPr defaultColWidth="9.140625" defaultRowHeight="12.75"/>
  <cols>
    <col min="1" max="1" width="9.140625" style="58" customWidth="1"/>
    <col min="2" max="2" width="24.28125" style="58" customWidth="1"/>
    <col min="3" max="3" width="11.140625" style="59" customWidth="1"/>
    <col min="4" max="5" width="12.28125" style="59" customWidth="1"/>
    <col min="6" max="6" width="12.57421875" style="59" customWidth="1"/>
    <col min="7" max="7" width="13.421875" style="77" customWidth="1"/>
    <col min="8" max="16384" width="9.140625" style="58" customWidth="1"/>
  </cols>
  <sheetData>
    <row r="1" spans="1:7" s="1" customFormat="1" ht="26.25" thickBot="1">
      <c r="A1" s="2" t="s">
        <v>0</v>
      </c>
      <c r="B1" s="2" t="s">
        <v>99</v>
      </c>
      <c r="C1" s="3" t="s">
        <v>1</v>
      </c>
      <c r="D1" s="3" t="s">
        <v>4</v>
      </c>
      <c r="E1" s="3" t="s">
        <v>2</v>
      </c>
      <c r="F1" s="3" t="s">
        <v>3</v>
      </c>
      <c r="G1" s="73" t="s">
        <v>5</v>
      </c>
    </row>
    <row r="2" spans="1:7" s="53" customFormat="1" ht="25.5">
      <c r="A2" s="51">
        <v>1</v>
      </c>
      <c r="B2" s="51" t="s">
        <v>91</v>
      </c>
      <c r="C2" s="52">
        <v>0</v>
      </c>
      <c r="D2" s="52">
        <v>0.002</v>
      </c>
      <c r="E2" s="52">
        <v>0.009</v>
      </c>
      <c r="F2" s="52">
        <v>0.001</v>
      </c>
      <c r="G2" s="74">
        <f aca="true" t="shared" si="0" ref="G2:G7">((11.85*E2)-(1.54*D2)-(0.08*C2))*(10/0.5)</f>
        <v>2.0713999999999997</v>
      </c>
    </row>
    <row r="3" spans="1:7" s="53" customFormat="1" ht="38.25">
      <c r="A3" s="54">
        <v>2</v>
      </c>
      <c r="B3" s="54" t="s">
        <v>92</v>
      </c>
      <c r="C3" s="55">
        <v>0.002</v>
      </c>
      <c r="D3" s="55">
        <v>0.012</v>
      </c>
      <c r="E3" s="55">
        <v>0.045</v>
      </c>
      <c r="F3" s="55">
        <v>0.001</v>
      </c>
      <c r="G3" s="75">
        <f t="shared" si="0"/>
        <v>10.292199999999998</v>
      </c>
    </row>
    <row r="4" spans="1:7" s="53" customFormat="1" ht="12.75">
      <c r="A4" s="54">
        <v>3</v>
      </c>
      <c r="B4" s="54" t="s">
        <v>93</v>
      </c>
      <c r="C4" s="55">
        <v>0.004</v>
      </c>
      <c r="D4" s="55">
        <v>0.015</v>
      </c>
      <c r="E4" s="55">
        <v>0.041</v>
      </c>
      <c r="F4" s="55">
        <v>0.001</v>
      </c>
      <c r="G4" s="75">
        <f t="shared" si="0"/>
        <v>9.2486</v>
      </c>
    </row>
    <row r="5" spans="1:7" s="53" customFormat="1" ht="38.25">
      <c r="A5" s="54">
        <v>4</v>
      </c>
      <c r="B5" s="54" t="s">
        <v>94</v>
      </c>
      <c r="C5" s="55">
        <v>0.004</v>
      </c>
      <c r="D5" s="55">
        <v>0.015</v>
      </c>
      <c r="E5" s="55">
        <v>0.051</v>
      </c>
      <c r="F5" s="55">
        <v>0.002</v>
      </c>
      <c r="G5" s="75">
        <f t="shared" si="0"/>
        <v>11.618599999999999</v>
      </c>
    </row>
    <row r="6" spans="1:7" s="53" customFormat="1" ht="25.5">
      <c r="A6" s="54">
        <v>5</v>
      </c>
      <c r="B6" s="54" t="s">
        <v>95</v>
      </c>
      <c r="C6" s="55">
        <v>0.021</v>
      </c>
      <c r="D6" s="55">
        <v>0.026</v>
      </c>
      <c r="E6" s="55">
        <v>0.078</v>
      </c>
      <c r="F6" s="55">
        <v>0.001</v>
      </c>
      <c r="G6" s="75">
        <f t="shared" si="0"/>
        <v>17.651600000000002</v>
      </c>
    </row>
    <row r="7" spans="1:7" s="53" customFormat="1" ht="25.5">
      <c r="A7" s="54">
        <v>6</v>
      </c>
      <c r="B7" s="54" t="s">
        <v>96</v>
      </c>
      <c r="C7" s="55">
        <v>0.016</v>
      </c>
      <c r="D7" s="55">
        <v>0.02</v>
      </c>
      <c r="E7" s="55">
        <v>0.061</v>
      </c>
      <c r="F7" s="55">
        <v>0.001</v>
      </c>
      <c r="G7" s="75">
        <f t="shared" si="0"/>
        <v>13.8154</v>
      </c>
    </row>
    <row r="8" spans="1:7" s="53" customFormat="1" ht="12.75">
      <c r="A8" s="54">
        <v>7</v>
      </c>
      <c r="B8" s="54" t="s">
        <v>97</v>
      </c>
      <c r="C8" s="55">
        <v>0.009</v>
      </c>
      <c r="D8" s="55">
        <v>0.01</v>
      </c>
      <c r="E8" s="55">
        <v>0.027</v>
      </c>
      <c r="F8" s="55">
        <v>0</v>
      </c>
      <c r="G8" s="75">
        <f>((11.85*E8)-(1.54*D8)-(0.08*C8))*(10/0.5)</f>
        <v>6.0766</v>
      </c>
    </row>
    <row r="9" spans="1:7" s="53" customFormat="1" ht="25.5">
      <c r="A9" s="54">
        <v>8</v>
      </c>
      <c r="B9" s="54" t="s">
        <v>98</v>
      </c>
      <c r="C9" s="55">
        <v>0.017</v>
      </c>
      <c r="D9" s="55">
        <v>0.018</v>
      </c>
      <c r="E9" s="55">
        <v>0.052</v>
      </c>
      <c r="F9" s="55">
        <v>0.001</v>
      </c>
      <c r="G9" s="75">
        <f>((11.85*E9)-(1.54*D9)-(0.08*C9))*(10/0.5)</f>
        <v>11.7424</v>
      </c>
    </row>
    <row r="10" spans="1:7" ht="12.75">
      <c r="A10" s="56"/>
      <c r="B10" s="56"/>
      <c r="C10" s="57"/>
      <c r="D10" s="57"/>
      <c r="E10" s="57"/>
      <c r="F10" s="57"/>
      <c r="G10" s="7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16" sqref="C16"/>
    </sheetView>
  </sheetViews>
  <sheetFormatPr defaultColWidth="9.140625" defaultRowHeight="12.75"/>
  <cols>
    <col min="1" max="1" width="9.140625" style="58" customWidth="1"/>
    <col min="2" max="2" width="25.57421875" style="64" customWidth="1"/>
    <col min="3" max="6" width="9.140625" style="64" customWidth="1"/>
    <col min="7" max="7" width="11.140625" style="64" customWidth="1"/>
    <col min="8" max="8" width="11.8515625" style="64" customWidth="1"/>
    <col min="9" max="9" width="10.28125" style="64" customWidth="1"/>
    <col min="10" max="10" width="9.140625" style="65" customWidth="1"/>
    <col min="11" max="16384" width="9.140625" style="58" customWidth="1"/>
  </cols>
  <sheetData>
    <row r="1" spans="1:10" s="1" customFormat="1" ht="63.75">
      <c r="A1" s="1" t="s">
        <v>8</v>
      </c>
      <c r="B1" s="1" t="s">
        <v>99</v>
      </c>
      <c r="C1" s="1" t="s">
        <v>6</v>
      </c>
      <c r="D1" s="1" t="s">
        <v>101</v>
      </c>
      <c r="E1" s="1" t="s">
        <v>102</v>
      </c>
      <c r="F1" s="1" t="s">
        <v>7</v>
      </c>
      <c r="G1" s="1" t="s">
        <v>9</v>
      </c>
      <c r="H1" s="1" t="s">
        <v>10</v>
      </c>
      <c r="I1" s="1" t="s">
        <v>103</v>
      </c>
      <c r="J1" s="4"/>
    </row>
    <row r="2" spans="2:10" s="53" customFormat="1" ht="12.75">
      <c r="B2" s="60"/>
      <c r="C2" s="60"/>
      <c r="D2" s="60">
        <v>1</v>
      </c>
      <c r="E2" s="60">
        <v>138.57</v>
      </c>
      <c r="F2" s="60"/>
      <c r="G2" s="60"/>
      <c r="H2" s="60"/>
      <c r="I2" s="60"/>
      <c r="J2" s="61"/>
    </row>
    <row r="3" spans="2:10" s="53" customFormat="1" ht="12.75">
      <c r="B3" s="60"/>
      <c r="C3" s="60"/>
      <c r="D3" s="60">
        <v>2</v>
      </c>
      <c r="E3" s="60">
        <v>145.71</v>
      </c>
      <c r="F3" s="60"/>
      <c r="G3" s="60"/>
      <c r="H3" s="60"/>
      <c r="I3" s="60"/>
      <c r="J3" s="61"/>
    </row>
    <row r="4" spans="1:10" s="53" customFormat="1" ht="38.25">
      <c r="A4" s="53">
        <v>4</v>
      </c>
      <c r="B4" s="54" t="s">
        <v>94</v>
      </c>
      <c r="C4" s="60">
        <v>0</v>
      </c>
      <c r="D4" s="60">
        <v>3</v>
      </c>
      <c r="E4" s="60">
        <v>145.12</v>
      </c>
      <c r="F4" s="60"/>
      <c r="G4" s="60"/>
      <c r="H4" s="60"/>
      <c r="I4" s="60" t="s">
        <v>100</v>
      </c>
      <c r="J4" s="61"/>
    </row>
    <row r="5" spans="2:10" s="53" customFormat="1" ht="12.75">
      <c r="B5" s="62"/>
      <c r="C5" s="60"/>
      <c r="D5" s="60">
        <v>4</v>
      </c>
      <c r="E5" s="60">
        <v>137.64</v>
      </c>
      <c r="F5" s="60"/>
      <c r="G5" s="60"/>
      <c r="H5" s="60"/>
      <c r="I5" s="60"/>
      <c r="J5" s="61"/>
    </row>
    <row r="6" spans="1:10" s="53" customFormat="1" ht="12.75">
      <c r="A6" s="53">
        <v>7</v>
      </c>
      <c r="B6" s="54" t="s">
        <v>97</v>
      </c>
      <c r="C6" s="60">
        <v>0</v>
      </c>
      <c r="D6" s="60">
        <v>5</v>
      </c>
      <c r="E6" s="60">
        <v>141.47</v>
      </c>
      <c r="F6" s="60">
        <v>0.762</v>
      </c>
      <c r="G6" s="60">
        <v>0</v>
      </c>
      <c r="H6" s="60">
        <v>0.514</v>
      </c>
      <c r="I6" s="60">
        <f aca="true" t="shared" si="0" ref="I6:I19">(((F6-G6)*559.8)/((H6-0)*(E6-2)))-0.018</f>
        <v>5.932369645620622</v>
      </c>
      <c r="J6" s="61"/>
    </row>
    <row r="7" spans="1:10" s="53" customFormat="1" ht="12.75">
      <c r="A7" s="53">
        <v>8</v>
      </c>
      <c r="B7" s="54" t="s">
        <v>98</v>
      </c>
      <c r="C7" s="60">
        <v>25</v>
      </c>
      <c r="D7" s="60">
        <v>6</v>
      </c>
      <c r="E7" s="60">
        <v>142.75</v>
      </c>
      <c r="F7" s="60">
        <v>0.704</v>
      </c>
      <c r="G7" s="60">
        <v>0</v>
      </c>
      <c r="H7" s="60">
        <v>0.514</v>
      </c>
      <c r="I7" s="60">
        <f t="shared" si="0"/>
        <v>5.429459759072782</v>
      </c>
      <c r="J7" s="61"/>
    </row>
    <row r="8" spans="1:10" s="53" customFormat="1" ht="12.75">
      <c r="A8" s="53">
        <v>7</v>
      </c>
      <c r="B8" s="54" t="s">
        <v>97</v>
      </c>
      <c r="C8" s="60">
        <v>30</v>
      </c>
      <c r="D8" s="60">
        <v>7</v>
      </c>
      <c r="E8" s="60">
        <v>136.43</v>
      </c>
      <c r="F8" s="60">
        <v>0.658</v>
      </c>
      <c r="G8" s="60">
        <v>0</v>
      </c>
      <c r="H8" s="60">
        <v>0.514</v>
      </c>
      <c r="I8" s="60">
        <f t="shared" si="0"/>
        <v>5.312886918133372</v>
      </c>
      <c r="J8" s="61"/>
    </row>
    <row r="9" spans="1:10" s="53" customFormat="1" ht="12.75">
      <c r="A9" s="53">
        <v>5</v>
      </c>
      <c r="B9" s="54" t="s">
        <v>95</v>
      </c>
      <c r="C9" s="60">
        <v>0</v>
      </c>
      <c r="D9" s="60">
        <v>8</v>
      </c>
      <c r="E9" s="60">
        <v>140.85</v>
      </c>
      <c r="F9" s="60">
        <v>0.715</v>
      </c>
      <c r="G9" s="60">
        <v>0</v>
      </c>
      <c r="H9" s="60">
        <v>0.514</v>
      </c>
      <c r="I9" s="60">
        <f t="shared" si="0"/>
        <v>5.590283159751657</v>
      </c>
      <c r="J9" s="61"/>
    </row>
    <row r="10" spans="1:10" s="53" customFormat="1" ht="25.5">
      <c r="A10" s="53">
        <v>6</v>
      </c>
      <c r="B10" s="54" t="s">
        <v>96</v>
      </c>
      <c r="C10" s="60">
        <v>0</v>
      </c>
      <c r="D10" s="60">
        <v>9</v>
      </c>
      <c r="E10" s="60">
        <v>142.39</v>
      </c>
      <c r="F10" s="60">
        <v>0.757</v>
      </c>
      <c r="G10" s="60">
        <v>0</v>
      </c>
      <c r="H10" s="60">
        <v>0.514</v>
      </c>
      <c r="I10" s="60">
        <f t="shared" si="0"/>
        <v>5.854587286721842</v>
      </c>
      <c r="J10" s="61"/>
    </row>
    <row r="11" spans="1:10" s="53" customFormat="1" ht="38.25">
      <c r="A11" s="53">
        <v>4</v>
      </c>
      <c r="B11" s="54" t="s">
        <v>94</v>
      </c>
      <c r="C11" s="60">
        <v>130</v>
      </c>
      <c r="D11" s="60">
        <v>10</v>
      </c>
      <c r="E11" s="60">
        <v>137.95</v>
      </c>
      <c r="F11" s="60"/>
      <c r="G11" s="60"/>
      <c r="H11" s="60"/>
      <c r="I11" s="60" t="s">
        <v>100</v>
      </c>
      <c r="J11" s="61"/>
    </row>
    <row r="12" spans="1:10" s="53" customFormat="1" ht="12.75">
      <c r="A12" s="53">
        <v>5</v>
      </c>
      <c r="B12" s="54" t="s">
        <v>95</v>
      </c>
      <c r="C12" s="60">
        <v>10</v>
      </c>
      <c r="D12" s="60">
        <v>11</v>
      </c>
      <c r="E12" s="60">
        <v>140.85</v>
      </c>
      <c r="F12" s="60">
        <v>0.397</v>
      </c>
      <c r="G12" s="60">
        <v>0</v>
      </c>
      <c r="H12" s="60">
        <v>0.514</v>
      </c>
      <c r="I12" s="60">
        <f t="shared" si="0"/>
        <v>3.0959698103795916</v>
      </c>
      <c r="J12" s="61"/>
    </row>
    <row r="13" spans="1:10" s="53" customFormat="1" ht="25.5">
      <c r="A13" s="53">
        <v>6</v>
      </c>
      <c r="B13" s="54" t="s">
        <v>96</v>
      </c>
      <c r="C13" s="60">
        <v>40</v>
      </c>
      <c r="D13" s="60">
        <v>12</v>
      </c>
      <c r="E13" s="60">
        <v>140.08</v>
      </c>
      <c r="F13" s="60">
        <v>0.642</v>
      </c>
      <c r="G13" s="60">
        <v>0</v>
      </c>
      <c r="H13" s="60">
        <v>0.514</v>
      </c>
      <c r="I13" s="60">
        <f t="shared" si="0"/>
        <v>5.04577062189178</v>
      </c>
      <c r="J13" s="61"/>
    </row>
    <row r="14" spans="1:10" s="53" customFormat="1" ht="12.75">
      <c r="A14" s="53">
        <v>3</v>
      </c>
      <c r="B14" s="54" t="s">
        <v>93</v>
      </c>
      <c r="C14" s="60">
        <v>0</v>
      </c>
      <c r="D14" s="60">
        <v>13</v>
      </c>
      <c r="E14" s="60">
        <v>138.48</v>
      </c>
      <c r="F14" s="60">
        <v>0.857</v>
      </c>
      <c r="G14" s="60">
        <v>0</v>
      </c>
      <c r="H14" s="60">
        <v>0.514</v>
      </c>
      <c r="I14" s="60">
        <f t="shared" si="0"/>
        <v>6.820826458231648</v>
      </c>
      <c r="J14" s="61"/>
    </row>
    <row r="15" spans="1:10" s="53" customFormat="1" ht="38.25">
      <c r="A15" s="53">
        <v>2</v>
      </c>
      <c r="B15" s="54" t="s">
        <v>92</v>
      </c>
      <c r="C15" s="60">
        <v>0</v>
      </c>
      <c r="D15" s="60">
        <v>14</v>
      </c>
      <c r="E15" s="60">
        <v>137.18</v>
      </c>
      <c r="F15" s="60">
        <v>0.794</v>
      </c>
      <c r="G15" s="60">
        <v>0</v>
      </c>
      <c r="H15" s="60">
        <v>0.514</v>
      </c>
      <c r="I15" s="60">
        <f t="shared" si="0"/>
        <v>6.37902186967312</v>
      </c>
      <c r="J15" s="61"/>
    </row>
    <row r="16" spans="1:10" s="53" customFormat="1" ht="25.5">
      <c r="A16" s="53">
        <v>1</v>
      </c>
      <c r="B16" s="54" t="s">
        <v>91</v>
      </c>
      <c r="C16" s="60">
        <v>50</v>
      </c>
      <c r="D16" s="60">
        <v>15</v>
      </c>
      <c r="E16" s="60">
        <v>141.71</v>
      </c>
      <c r="F16" s="60">
        <v>0.647</v>
      </c>
      <c r="G16" s="60">
        <v>0</v>
      </c>
      <c r="H16" s="60">
        <v>0.514</v>
      </c>
      <c r="I16" s="60">
        <f t="shared" si="0"/>
        <v>5.025668833745944</v>
      </c>
      <c r="J16" s="63"/>
    </row>
    <row r="17" spans="2:10" s="53" customFormat="1" ht="12.75">
      <c r="B17" s="60"/>
      <c r="C17" s="60"/>
      <c r="D17" s="60">
        <v>16</v>
      </c>
      <c r="E17" s="60">
        <v>141.48</v>
      </c>
      <c r="F17" s="60"/>
      <c r="G17" s="60"/>
      <c r="H17" s="60"/>
      <c r="I17" s="60"/>
      <c r="J17" s="63"/>
    </row>
    <row r="18" spans="1:10" s="53" customFormat="1" ht="38.25">
      <c r="A18" s="53">
        <v>2</v>
      </c>
      <c r="B18" s="54" t="s">
        <v>92</v>
      </c>
      <c r="C18" s="60">
        <v>130</v>
      </c>
      <c r="D18" s="60">
        <v>17</v>
      </c>
      <c r="E18" s="60">
        <v>137.44</v>
      </c>
      <c r="F18" s="60">
        <v>0.603</v>
      </c>
      <c r="G18" s="60">
        <v>0</v>
      </c>
      <c r="H18" s="60">
        <v>0.514</v>
      </c>
      <c r="I18" s="60">
        <f t="shared" si="0"/>
        <v>4.8308655507571805</v>
      </c>
      <c r="J18" s="63"/>
    </row>
    <row r="19" spans="1:10" s="53" customFormat="1" ht="25.5">
      <c r="A19" s="53">
        <v>1</v>
      </c>
      <c r="B19" s="54" t="s">
        <v>91</v>
      </c>
      <c r="C19" s="60">
        <v>0</v>
      </c>
      <c r="D19" s="60">
        <v>18</v>
      </c>
      <c r="E19" s="60">
        <v>138.61</v>
      </c>
      <c r="F19" s="60">
        <v>0.701</v>
      </c>
      <c r="G19" s="60">
        <v>0</v>
      </c>
      <c r="H19" s="60">
        <v>0.514</v>
      </c>
      <c r="I19" s="60">
        <f t="shared" si="0"/>
        <v>5.570629279806725</v>
      </c>
      <c r="J19" s="63"/>
    </row>
    <row r="20" spans="2:10" s="53" customFormat="1" ht="12.75">
      <c r="B20" s="60"/>
      <c r="C20" s="60"/>
      <c r="D20" s="60">
        <v>19</v>
      </c>
      <c r="E20" s="60">
        <v>142.25</v>
      </c>
      <c r="F20" s="60"/>
      <c r="G20" s="60"/>
      <c r="H20" s="60"/>
      <c r="I20" s="60"/>
      <c r="J20" s="63"/>
    </row>
    <row r="21" spans="2:10" s="53" customFormat="1" ht="12.75">
      <c r="B21" s="60"/>
      <c r="C21" s="60"/>
      <c r="D21" s="60">
        <v>20</v>
      </c>
      <c r="E21" s="60">
        <v>137.55</v>
      </c>
      <c r="F21" s="60"/>
      <c r="G21" s="60"/>
      <c r="H21" s="60"/>
      <c r="I21" s="60"/>
      <c r="J21" s="63"/>
    </row>
    <row r="24" ht="12.75">
      <c r="B24" s="66"/>
    </row>
    <row r="25" spans="2:7" ht="12.75">
      <c r="B25" s="1"/>
      <c r="C25" s="1"/>
      <c r="D25" s="1"/>
      <c r="E25" s="1"/>
      <c r="F25" s="1"/>
      <c r="G25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pane xSplit="3" ySplit="2" topLeftCell="D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9" sqref="B9"/>
    </sheetView>
  </sheetViews>
  <sheetFormatPr defaultColWidth="9.140625" defaultRowHeight="12.75"/>
  <cols>
    <col min="1" max="1" width="7.421875" style="5" bestFit="1" customWidth="1"/>
    <col min="2" max="2" width="12.28125" style="5" customWidth="1"/>
    <col min="3" max="3" width="6.28125" style="5" bestFit="1" customWidth="1"/>
    <col min="4" max="4" width="12.57421875" style="5" bestFit="1" customWidth="1"/>
    <col min="5" max="5" width="8.421875" style="5" customWidth="1"/>
    <col min="6" max="6" width="6.421875" style="5" bestFit="1" customWidth="1"/>
    <col min="7" max="7" width="5.57421875" style="5" bestFit="1" customWidth="1"/>
    <col min="8" max="8" width="11.00390625" style="5" customWidth="1"/>
    <col min="9" max="9" width="8.57421875" style="5" bestFit="1" customWidth="1"/>
    <col min="10" max="10" width="6.00390625" style="5" bestFit="1" customWidth="1"/>
    <col min="11" max="11" width="9.57421875" style="5" customWidth="1"/>
    <col min="12" max="12" width="11.7109375" style="5" customWidth="1"/>
    <col min="13" max="13" width="9.140625" style="5" customWidth="1"/>
    <col min="14" max="14" width="7.140625" style="5" customWidth="1"/>
    <col min="15" max="16384" width="9.140625" style="5" customWidth="1"/>
  </cols>
  <sheetData>
    <row r="1" spans="5:14" s="1" customFormat="1" ht="12.75">
      <c r="E1" s="78" t="s">
        <v>71</v>
      </c>
      <c r="F1" s="79"/>
      <c r="G1" s="79"/>
      <c r="H1" s="79"/>
      <c r="I1" s="79"/>
      <c r="J1" s="79"/>
      <c r="K1" s="79" t="s">
        <v>72</v>
      </c>
      <c r="L1" s="79"/>
      <c r="M1" s="79"/>
      <c r="N1" s="80"/>
    </row>
    <row r="2" spans="1:14" s="1" customFormat="1" ht="51.75" thickBot="1">
      <c r="A2" s="20" t="s">
        <v>0</v>
      </c>
      <c r="B2" s="20" t="s">
        <v>86</v>
      </c>
      <c r="C2" s="20" t="s">
        <v>69</v>
      </c>
      <c r="D2" s="27" t="s">
        <v>70</v>
      </c>
      <c r="E2" s="22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1" t="s">
        <v>68</v>
      </c>
      <c r="K2" s="22" t="s">
        <v>65</v>
      </c>
      <c r="L2" s="20" t="s">
        <v>66</v>
      </c>
      <c r="M2" s="20" t="s">
        <v>67</v>
      </c>
      <c r="N2" s="20" t="s">
        <v>68</v>
      </c>
    </row>
    <row r="3" spans="1:14" ht="17.25" customHeight="1">
      <c r="A3" s="18">
        <v>8</v>
      </c>
      <c r="B3" s="18"/>
      <c r="C3" s="18">
        <v>1</v>
      </c>
      <c r="D3" s="23">
        <v>0.1</v>
      </c>
      <c r="E3" s="25">
        <v>22</v>
      </c>
      <c r="F3" s="18"/>
      <c r="G3" s="18">
        <v>25</v>
      </c>
      <c r="H3" s="18">
        <v>1</v>
      </c>
      <c r="I3" s="18"/>
      <c r="J3" s="23">
        <v>24</v>
      </c>
      <c r="K3" s="25"/>
      <c r="L3" s="18"/>
      <c r="M3" s="18"/>
      <c r="N3" s="18"/>
    </row>
    <row r="4" spans="1:14" ht="17.25" customHeight="1">
      <c r="A4" s="19">
        <v>8</v>
      </c>
      <c r="B4" s="19"/>
      <c r="C4" s="19">
        <v>2</v>
      </c>
      <c r="D4" s="24">
        <v>0.1</v>
      </c>
      <c r="E4" s="26">
        <v>20</v>
      </c>
      <c r="F4" s="19"/>
      <c r="G4" s="19">
        <v>17</v>
      </c>
      <c r="H4" s="19"/>
      <c r="I4" s="19"/>
      <c r="J4" s="24">
        <v>15</v>
      </c>
      <c r="K4" s="26"/>
      <c r="L4" s="19"/>
      <c r="M4" s="19"/>
      <c r="N4" s="19">
        <v>2</v>
      </c>
    </row>
    <row r="5" spans="1:14" ht="17.25" customHeight="1" thickBot="1">
      <c r="A5" s="31">
        <v>8</v>
      </c>
      <c r="B5" s="31"/>
      <c r="C5" s="31">
        <v>3</v>
      </c>
      <c r="D5" s="32">
        <v>0.1</v>
      </c>
      <c r="E5" s="33">
        <v>39</v>
      </c>
      <c r="F5" s="31">
        <v>1</v>
      </c>
      <c r="G5" s="31">
        <v>39</v>
      </c>
      <c r="H5" s="31"/>
      <c r="I5" s="31"/>
      <c r="J5" s="32">
        <v>8</v>
      </c>
      <c r="K5" s="33"/>
      <c r="L5" s="31"/>
      <c r="M5" s="31"/>
      <c r="N5" s="31"/>
    </row>
    <row r="6" spans="1:14" ht="17.25" customHeight="1">
      <c r="A6" s="28">
        <v>7</v>
      </c>
      <c r="B6" s="28"/>
      <c r="C6" s="28">
        <v>1</v>
      </c>
      <c r="D6" s="29">
        <v>0.1</v>
      </c>
      <c r="E6" s="30">
        <v>57</v>
      </c>
      <c r="F6" s="28">
        <v>2</v>
      </c>
      <c r="G6" s="28">
        <v>297</v>
      </c>
      <c r="H6" s="28"/>
      <c r="I6" s="28"/>
      <c r="J6" s="29">
        <v>1</v>
      </c>
      <c r="K6" s="30"/>
      <c r="L6" s="28"/>
      <c r="M6" s="28"/>
      <c r="N6" s="28"/>
    </row>
    <row r="7" spans="1:14" ht="17.25" customHeight="1">
      <c r="A7" s="19">
        <v>7</v>
      </c>
      <c r="B7" s="19"/>
      <c r="C7" s="19">
        <v>2</v>
      </c>
      <c r="D7" s="24">
        <v>0.1</v>
      </c>
      <c r="E7" s="26">
        <v>101</v>
      </c>
      <c r="F7" s="19"/>
      <c r="G7" s="19">
        <v>201</v>
      </c>
      <c r="H7" s="19"/>
      <c r="I7" s="19"/>
      <c r="J7" s="24"/>
      <c r="K7" s="26"/>
      <c r="L7" s="19"/>
      <c r="M7" s="19"/>
      <c r="N7" s="19"/>
    </row>
    <row r="8" spans="1:14" ht="17.25" customHeight="1" thickBot="1">
      <c r="A8" s="31">
        <v>7</v>
      </c>
      <c r="B8" s="31"/>
      <c r="C8" s="31">
        <v>3</v>
      </c>
      <c r="D8" s="32">
        <v>0.1</v>
      </c>
      <c r="E8" s="33">
        <v>41</v>
      </c>
      <c r="F8" s="31"/>
      <c r="G8" s="31">
        <v>247</v>
      </c>
      <c r="H8" s="31"/>
      <c r="I8" s="31"/>
      <c r="J8" s="32"/>
      <c r="K8" s="33"/>
      <c r="L8" s="31"/>
      <c r="M8" s="31"/>
      <c r="N8" s="31"/>
    </row>
    <row r="9" spans="1:14" ht="17.25" customHeight="1">
      <c r="A9" s="28">
        <v>6</v>
      </c>
      <c r="B9" s="28"/>
      <c r="C9" s="28">
        <v>1</v>
      </c>
      <c r="D9" s="29">
        <v>0.1</v>
      </c>
      <c r="E9" s="30">
        <v>33</v>
      </c>
      <c r="F9" s="28" t="s">
        <v>90</v>
      </c>
      <c r="G9" s="28">
        <v>24</v>
      </c>
      <c r="H9" s="28"/>
      <c r="I9" s="28"/>
      <c r="J9" s="29">
        <v>1</v>
      </c>
      <c r="K9" s="30"/>
      <c r="L9" s="28">
        <v>2</v>
      </c>
      <c r="M9" s="28"/>
      <c r="N9" s="28"/>
    </row>
    <row r="10" spans="1:14" ht="17.25" customHeight="1">
      <c r="A10" s="19">
        <v>6</v>
      </c>
      <c r="B10" s="19"/>
      <c r="C10" s="19">
        <v>2</v>
      </c>
      <c r="D10" s="24">
        <v>0.1</v>
      </c>
      <c r="E10" s="26">
        <v>19</v>
      </c>
      <c r="F10" s="19">
        <v>1</v>
      </c>
      <c r="G10" s="19">
        <v>46</v>
      </c>
      <c r="H10" s="19"/>
      <c r="I10" s="19"/>
      <c r="J10" s="24">
        <v>2</v>
      </c>
      <c r="K10" s="26"/>
      <c r="L10" s="19">
        <v>1</v>
      </c>
      <c r="M10" s="19"/>
      <c r="N10" s="19"/>
    </row>
    <row r="11" spans="1:14" ht="17.25" customHeight="1" thickBot="1">
      <c r="A11" s="31">
        <v>6</v>
      </c>
      <c r="B11" s="31"/>
      <c r="C11" s="31">
        <v>3</v>
      </c>
      <c r="D11" s="32">
        <v>0.1</v>
      </c>
      <c r="E11" s="33">
        <v>27</v>
      </c>
      <c r="F11" s="31" t="s">
        <v>90</v>
      </c>
      <c r="G11" s="31">
        <v>39</v>
      </c>
      <c r="H11" s="31"/>
      <c r="I11" s="31"/>
      <c r="J11" s="32">
        <v>1</v>
      </c>
      <c r="K11" s="33"/>
      <c r="L11" s="31"/>
      <c r="M11" s="31">
        <v>1</v>
      </c>
      <c r="N11" s="31">
        <v>2</v>
      </c>
    </row>
    <row r="12" spans="1:14" ht="17.25" customHeight="1">
      <c r="A12" s="28">
        <v>5</v>
      </c>
      <c r="B12" s="28"/>
      <c r="C12" s="28">
        <v>1</v>
      </c>
      <c r="D12" s="29">
        <v>0.1</v>
      </c>
      <c r="E12" s="30">
        <v>29</v>
      </c>
      <c r="F12" s="28">
        <v>0</v>
      </c>
      <c r="G12" s="28">
        <v>31</v>
      </c>
      <c r="H12" s="28"/>
      <c r="I12" s="28">
        <v>15</v>
      </c>
      <c r="J12" s="29">
        <v>10</v>
      </c>
      <c r="K12" s="30"/>
      <c r="L12" s="28">
        <v>4</v>
      </c>
      <c r="M12" s="28"/>
      <c r="N12" s="28"/>
    </row>
    <row r="13" spans="1:14" ht="17.25" customHeight="1">
      <c r="A13" s="19">
        <v>5</v>
      </c>
      <c r="B13" s="19"/>
      <c r="C13" s="19">
        <v>2</v>
      </c>
      <c r="D13" s="24">
        <v>0.1</v>
      </c>
      <c r="E13" s="26"/>
      <c r="F13" s="19"/>
      <c r="G13" s="19"/>
      <c r="H13" s="19"/>
      <c r="I13" s="19"/>
      <c r="J13" s="24"/>
      <c r="K13" s="26"/>
      <c r="L13" s="19"/>
      <c r="M13" s="19"/>
      <c r="N13" s="19"/>
    </row>
    <row r="14" spans="1:14" ht="17.25" customHeight="1" thickBot="1">
      <c r="A14" s="31">
        <v>5</v>
      </c>
      <c r="B14" s="31"/>
      <c r="C14" s="31">
        <v>3</v>
      </c>
      <c r="D14" s="32">
        <v>0.1</v>
      </c>
      <c r="E14" s="33"/>
      <c r="F14" s="31"/>
      <c r="G14" s="31"/>
      <c r="H14" s="31"/>
      <c r="I14" s="31"/>
      <c r="J14" s="32"/>
      <c r="K14" s="33"/>
      <c r="L14" s="31"/>
      <c r="M14" s="31"/>
      <c r="N14" s="31"/>
    </row>
    <row r="15" spans="1:14" ht="17.25" customHeight="1">
      <c r="A15" s="28">
        <v>4</v>
      </c>
      <c r="B15" s="28">
        <v>133</v>
      </c>
      <c r="C15" s="28">
        <v>1</v>
      </c>
      <c r="D15" s="29">
        <v>0.1</v>
      </c>
      <c r="E15" s="30">
        <v>3</v>
      </c>
      <c r="F15" s="28">
        <v>0</v>
      </c>
      <c r="G15" s="28">
        <v>28</v>
      </c>
      <c r="H15" s="28">
        <v>0</v>
      </c>
      <c r="I15" s="28">
        <v>0</v>
      </c>
      <c r="J15" s="29">
        <v>0</v>
      </c>
      <c r="K15" s="30">
        <v>0</v>
      </c>
      <c r="L15" s="28">
        <v>1</v>
      </c>
      <c r="M15" s="28">
        <v>1</v>
      </c>
      <c r="N15" s="28">
        <v>0</v>
      </c>
    </row>
    <row r="16" spans="1:14" ht="17.25" customHeight="1">
      <c r="A16" s="19">
        <v>4</v>
      </c>
      <c r="B16" s="19">
        <v>133</v>
      </c>
      <c r="C16" s="19">
        <v>2</v>
      </c>
      <c r="D16" s="24">
        <v>0.1</v>
      </c>
      <c r="E16" s="26">
        <v>18</v>
      </c>
      <c r="F16" s="19">
        <v>0</v>
      </c>
      <c r="G16" s="19">
        <v>53</v>
      </c>
      <c r="H16" s="19">
        <v>7</v>
      </c>
      <c r="I16" s="19">
        <v>0</v>
      </c>
      <c r="J16" s="24">
        <v>0</v>
      </c>
      <c r="K16" s="26">
        <v>6</v>
      </c>
      <c r="L16" s="19">
        <v>1</v>
      </c>
      <c r="M16" s="19">
        <v>0</v>
      </c>
      <c r="N16" s="19">
        <v>0</v>
      </c>
    </row>
    <row r="17" spans="1:14" ht="17.25" customHeight="1" thickBot="1">
      <c r="A17" s="31">
        <v>4</v>
      </c>
      <c r="B17" s="31">
        <v>133</v>
      </c>
      <c r="C17" s="31">
        <v>3</v>
      </c>
      <c r="D17" s="32">
        <v>0.1</v>
      </c>
      <c r="E17" s="33">
        <v>26</v>
      </c>
      <c r="F17" s="31">
        <v>0</v>
      </c>
      <c r="G17" s="31">
        <v>31</v>
      </c>
      <c r="H17" s="31">
        <v>14</v>
      </c>
      <c r="I17" s="31">
        <v>5</v>
      </c>
      <c r="J17" s="32">
        <v>22</v>
      </c>
      <c r="K17" s="33">
        <v>0</v>
      </c>
      <c r="L17" s="31">
        <v>0</v>
      </c>
      <c r="M17" s="31">
        <v>0</v>
      </c>
      <c r="N17" s="31">
        <v>1</v>
      </c>
    </row>
    <row r="18" spans="1:14" ht="17.25" customHeight="1">
      <c r="A18" s="28">
        <v>3</v>
      </c>
      <c r="B18" s="28"/>
      <c r="C18" s="28">
        <v>1</v>
      </c>
      <c r="D18" s="29">
        <v>0.1</v>
      </c>
      <c r="E18" s="30">
        <v>47</v>
      </c>
      <c r="F18" s="28">
        <v>0</v>
      </c>
      <c r="G18" s="28">
        <v>28</v>
      </c>
      <c r="H18" s="28">
        <v>0</v>
      </c>
      <c r="I18" s="28">
        <v>21</v>
      </c>
      <c r="J18" s="29">
        <v>6</v>
      </c>
      <c r="K18" s="30">
        <v>2</v>
      </c>
      <c r="L18" s="28">
        <v>2</v>
      </c>
      <c r="M18" s="28">
        <v>0</v>
      </c>
      <c r="N18" s="28">
        <v>0</v>
      </c>
    </row>
    <row r="19" spans="1:14" ht="17.25" customHeight="1">
      <c r="A19" s="19">
        <v>3</v>
      </c>
      <c r="B19" s="19"/>
      <c r="C19" s="19">
        <v>2</v>
      </c>
      <c r="D19" s="24">
        <v>0.1</v>
      </c>
      <c r="E19" s="26"/>
      <c r="F19" s="19"/>
      <c r="G19" s="19"/>
      <c r="H19" s="19"/>
      <c r="I19" s="19"/>
      <c r="J19" s="24"/>
      <c r="K19" s="26"/>
      <c r="L19" s="19"/>
      <c r="M19" s="19"/>
      <c r="N19" s="19"/>
    </row>
    <row r="20" spans="1:14" ht="17.25" customHeight="1" thickBot="1">
      <c r="A20" s="31">
        <v>3</v>
      </c>
      <c r="B20" s="31"/>
      <c r="C20" s="31">
        <v>3</v>
      </c>
      <c r="D20" s="32">
        <v>0.1</v>
      </c>
      <c r="E20" s="33"/>
      <c r="F20" s="31"/>
      <c r="G20" s="31"/>
      <c r="H20" s="31"/>
      <c r="I20" s="31"/>
      <c r="J20" s="32"/>
      <c r="K20" s="33"/>
      <c r="L20" s="31"/>
      <c r="M20" s="31"/>
      <c r="N20" s="31"/>
    </row>
    <row r="21" spans="1:14" ht="17.25" customHeight="1">
      <c r="A21" s="28">
        <v>2</v>
      </c>
      <c r="B21" s="28">
        <v>240</v>
      </c>
      <c r="C21" s="28">
        <v>1</v>
      </c>
      <c r="D21" s="29">
        <v>0.1</v>
      </c>
      <c r="E21" s="30">
        <v>151</v>
      </c>
      <c r="F21" s="28"/>
      <c r="G21" s="28">
        <v>39</v>
      </c>
      <c r="H21" s="28">
        <v>9</v>
      </c>
      <c r="I21" s="28">
        <v>8</v>
      </c>
      <c r="J21" s="29"/>
      <c r="K21" s="30">
        <v>2</v>
      </c>
      <c r="L21" s="28">
        <v>8</v>
      </c>
      <c r="M21" s="28">
        <v>5</v>
      </c>
      <c r="N21" s="28"/>
    </row>
    <row r="22" spans="1:14" ht="17.25" customHeight="1">
      <c r="A22" s="19">
        <v>2</v>
      </c>
      <c r="B22" s="19">
        <v>240</v>
      </c>
      <c r="C22" s="19">
        <v>2</v>
      </c>
      <c r="D22" s="24">
        <v>0.1</v>
      </c>
      <c r="E22" s="26"/>
      <c r="F22" s="19"/>
      <c r="G22" s="19"/>
      <c r="H22" s="19"/>
      <c r="I22" s="19"/>
      <c r="J22" s="24"/>
      <c r="K22" s="26"/>
      <c r="L22" s="19"/>
      <c r="M22" s="19"/>
      <c r="N22" s="19"/>
    </row>
    <row r="23" spans="1:14" ht="17.25" customHeight="1" thickBot="1">
      <c r="A23" s="31">
        <v>2</v>
      </c>
      <c r="B23" s="31">
        <v>240</v>
      </c>
      <c r="C23" s="31">
        <v>3</v>
      </c>
      <c r="D23" s="32">
        <v>0.1</v>
      </c>
      <c r="E23" s="33"/>
      <c r="F23" s="31"/>
      <c r="G23" s="31"/>
      <c r="H23" s="31"/>
      <c r="I23" s="31"/>
      <c r="J23" s="32"/>
      <c r="K23" s="33"/>
      <c r="L23" s="31"/>
      <c r="M23" s="31"/>
      <c r="N23" s="31"/>
    </row>
    <row r="24" spans="1:14" ht="17.25" customHeight="1">
      <c r="A24" s="28">
        <v>1</v>
      </c>
      <c r="B24" s="28">
        <v>147</v>
      </c>
      <c r="C24" s="28">
        <v>1</v>
      </c>
      <c r="D24" s="29">
        <v>0.1</v>
      </c>
      <c r="E24" s="30">
        <v>114</v>
      </c>
      <c r="F24" s="28"/>
      <c r="G24" s="28">
        <v>46</v>
      </c>
      <c r="H24" s="28">
        <v>14</v>
      </c>
      <c r="I24" s="28">
        <v>10</v>
      </c>
      <c r="J24" s="29"/>
      <c r="K24" s="30"/>
      <c r="L24" s="28">
        <v>2</v>
      </c>
      <c r="M24" s="28">
        <v>4</v>
      </c>
      <c r="N24" s="28"/>
    </row>
    <row r="25" spans="1:14" ht="17.25" customHeight="1">
      <c r="A25" s="19">
        <v>1</v>
      </c>
      <c r="B25" s="19">
        <v>147</v>
      </c>
      <c r="C25" s="19">
        <v>2</v>
      </c>
      <c r="D25" s="24">
        <v>0.1</v>
      </c>
      <c r="E25" s="26"/>
      <c r="F25" s="19"/>
      <c r="G25" s="19"/>
      <c r="H25" s="19"/>
      <c r="I25" s="19"/>
      <c r="J25" s="24"/>
      <c r="K25" s="26"/>
      <c r="L25" s="19"/>
      <c r="M25" s="19"/>
      <c r="N25" s="19"/>
    </row>
    <row r="26" spans="1:14" ht="17.25" customHeight="1" thickBot="1">
      <c r="A26" s="31">
        <v>1</v>
      </c>
      <c r="B26" s="31">
        <v>147</v>
      </c>
      <c r="C26" s="31">
        <v>3</v>
      </c>
      <c r="D26" s="32">
        <v>0.1</v>
      </c>
      <c r="E26" s="33"/>
      <c r="F26" s="31"/>
      <c r="G26" s="31"/>
      <c r="H26" s="31"/>
      <c r="I26" s="31"/>
      <c r="J26" s="32"/>
      <c r="K26" s="33"/>
      <c r="L26" s="31"/>
      <c r="M26" s="31"/>
      <c r="N26" s="31"/>
    </row>
  </sheetData>
  <mergeCells count="2">
    <mergeCell ref="E1:J1"/>
    <mergeCell ref="K1:N1"/>
  </mergeCells>
  <printOptions/>
  <pageMargins left="0.75" right="0.75" top="1" bottom="1" header="0.5" footer="0.5"/>
  <pageSetup horizontalDpi="600" verticalDpi="600" orientation="landscape" r:id="rId1"/>
  <headerFooter alignWithMargins="0">
    <oddHeader>&amp;CPhytoplankton Counting Sheet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6" sqref="A26"/>
    </sheetView>
  </sheetViews>
  <sheetFormatPr defaultColWidth="9.140625" defaultRowHeight="12.75"/>
  <cols>
    <col min="1" max="1" width="6.7109375" style="17" bestFit="1" customWidth="1"/>
    <col min="2" max="2" width="13.7109375" style="17" customWidth="1"/>
    <col min="3" max="3" width="5.7109375" style="17" bestFit="1" customWidth="1"/>
    <col min="4" max="4" width="11.28125" style="43" bestFit="1" customWidth="1"/>
    <col min="5" max="5" width="9.140625" style="17" bestFit="1" customWidth="1"/>
    <col min="6" max="6" width="9.421875" style="17" bestFit="1" customWidth="1"/>
    <col min="7" max="7" width="5.421875" style="17" bestFit="1" customWidth="1"/>
    <col min="8" max="8" width="5.00390625" style="17" bestFit="1" customWidth="1"/>
    <col min="9" max="9" width="7.7109375" style="17" bestFit="1" customWidth="1"/>
    <col min="10" max="10" width="11.421875" style="17" bestFit="1" customWidth="1"/>
    <col min="11" max="11" width="12.28125" style="17" bestFit="1" customWidth="1"/>
    <col min="12" max="12" width="11.00390625" style="17" bestFit="1" customWidth="1"/>
    <col min="13" max="13" width="9.00390625" style="17" bestFit="1" customWidth="1"/>
    <col min="14" max="14" width="6.7109375" style="17" customWidth="1"/>
    <col min="15" max="15" width="11.00390625" style="17" customWidth="1"/>
    <col min="16" max="16384" width="9.140625" style="17" customWidth="1"/>
  </cols>
  <sheetData>
    <row r="1" spans="1:15" s="15" customFormat="1" ht="24.75" thickBot="1">
      <c r="A1" s="16" t="s">
        <v>0</v>
      </c>
      <c r="B1" s="16" t="s">
        <v>88</v>
      </c>
      <c r="C1" s="16" t="s">
        <v>69</v>
      </c>
      <c r="D1" s="34" t="s">
        <v>70</v>
      </c>
      <c r="E1" s="16" t="s">
        <v>77</v>
      </c>
      <c r="F1" s="16" t="s">
        <v>78</v>
      </c>
      <c r="G1" s="16" t="s">
        <v>79</v>
      </c>
      <c r="H1" s="16" t="s">
        <v>85</v>
      </c>
      <c r="I1" s="16" t="s">
        <v>80</v>
      </c>
      <c r="J1" s="16" t="s">
        <v>81</v>
      </c>
      <c r="K1" s="16" t="s">
        <v>82</v>
      </c>
      <c r="L1" s="16" t="s">
        <v>83</v>
      </c>
      <c r="M1" s="16" t="s">
        <v>87</v>
      </c>
      <c r="N1" s="16" t="s">
        <v>84</v>
      </c>
      <c r="O1" s="16" t="s">
        <v>68</v>
      </c>
    </row>
    <row r="2" spans="1:15" ht="17.25" customHeight="1">
      <c r="A2" s="35">
        <v>8</v>
      </c>
      <c r="B2" s="35"/>
      <c r="C2" s="35">
        <v>1</v>
      </c>
      <c r="D2" s="36">
        <v>1</v>
      </c>
      <c r="E2" s="35">
        <v>2</v>
      </c>
      <c r="F2" s="35"/>
      <c r="G2" s="35"/>
      <c r="H2" s="35">
        <v>5</v>
      </c>
      <c r="I2" s="35">
        <v>1</v>
      </c>
      <c r="J2" s="35"/>
      <c r="K2" s="35"/>
      <c r="L2" s="35"/>
      <c r="M2" s="35"/>
      <c r="N2" s="35">
        <v>1</v>
      </c>
      <c r="O2" s="35">
        <v>10</v>
      </c>
    </row>
    <row r="3" spans="1:15" ht="17.25" customHeight="1">
      <c r="A3" s="37">
        <v>8</v>
      </c>
      <c r="B3" s="37"/>
      <c r="C3" s="37">
        <v>2</v>
      </c>
      <c r="D3" s="38">
        <v>1</v>
      </c>
      <c r="E3" s="37">
        <v>1</v>
      </c>
      <c r="F3" s="37"/>
      <c r="G3" s="37"/>
      <c r="H3" s="37">
        <v>3</v>
      </c>
      <c r="I3" s="37"/>
      <c r="J3" s="37"/>
      <c r="K3" s="37"/>
      <c r="L3" s="37"/>
      <c r="M3" s="37"/>
      <c r="N3" s="37"/>
      <c r="O3" s="37">
        <v>10</v>
      </c>
    </row>
    <row r="4" spans="1:15" ht="17.25" customHeight="1" thickBot="1">
      <c r="A4" s="39">
        <v>8</v>
      </c>
      <c r="B4" s="39"/>
      <c r="C4" s="39">
        <v>3</v>
      </c>
      <c r="D4" s="40">
        <v>1</v>
      </c>
      <c r="E4" s="39">
        <v>2</v>
      </c>
      <c r="F4" s="39"/>
      <c r="G4" s="39"/>
      <c r="H4" s="39">
        <v>5</v>
      </c>
      <c r="I4" s="39">
        <v>1</v>
      </c>
      <c r="J4" s="39"/>
      <c r="K4" s="39">
        <v>1</v>
      </c>
      <c r="L4" s="39"/>
      <c r="M4" s="39"/>
      <c r="N4" s="39">
        <v>1</v>
      </c>
      <c r="O4" s="39">
        <v>9</v>
      </c>
    </row>
    <row r="5" spans="1:15" ht="17.25" customHeight="1">
      <c r="A5" s="35">
        <v>7</v>
      </c>
      <c r="B5" s="35"/>
      <c r="C5" s="35">
        <v>1</v>
      </c>
      <c r="D5" s="36">
        <v>1</v>
      </c>
      <c r="E5" s="35">
        <v>33</v>
      </c>
      <c r="F5" s="35"/>
      <c r="G5" s="35"/>
      <c r="H5" s="35">
        <v>1</v>
      </c>
      <c r="I5" s="35">
        <v>1</v>
      </c>
      <c r="J5" s="35"/>
      <c r="K5" s="35"/>
      <c r="L5" s="35"/>
      <c r="M5" s="35"/>
      <c r="N5" s="35">
        <v>11</v>
      </c>
      <c r="O5" s="35">
        <v>6</v>
      </c>
    </row>
    <row r="6" spans="1:15" ht="17.25" customHeight="1">
      <c r="A6" s="37">
        <v>7</v>
      </c>
      <c r="B6" s="37"/>
      <c r="C6" s="37">
        <v>2</v>
      </c>
      <c r="D6" s="38">
        <v>1</v>
      </c>
      <c r="E6" s="37">
        <v>47</v>
      </c>
      <c r="F6" s="37"/>
      <c r="G6" s="37"/>
      <c r="H6" s="37">
        <v>11</v>
      </c>
      <c r="I6" s="37"/>
      <c r="J6" s="37"/>
      <c r="K6" s="37"/>
      <c r="L6" s="37"/>
      <c r="M6" s="37"/>
      <c r="N6" s="37">
        <v>10</v>
      </c>
      <c r="O6" s="37">
        <v>5</v>
      </c>
    </row>
    <row r="7" spans="1:15" ht="17.25" customHeight="1" thickBot="1">
      <c r="A7" s="39">
        <v>7</v>
      </c>
      <c r="B7" s="39"/>
      <c r="C7" s="39">
        <v>3</v>
      </c>
      <c r="D7" s="40">
        <v>1</v>
      </c>
      <c r="E7" s="39">
        <v>38</v>
      </c>
      <c r="F7" s="39"/>
      <c r="G7" s="39"/>
      <c r="H7" s="39">
        <v>10</v>
      </c>
      <c r="I7" s="39"/>
      <c r="J7" s="39"/>
      <c r="K7" s="39"/>
      <c r="L7" s="39"/>
      <c r="M7" s="39"/>
      <c r="N7" s="39">
        <v>17</v>
      </c>
      <c r="O7" s="39">
        <v>3</v>
      </c>
    </row>
    <row r="8" spans="1:15" ht="17.25" customHeight="1">
      <c r="A8" s="35">
        <v>6</v>
      </c>
      <c r="B8" s="35"/>
      <c r="C8" s="35">
        <v>1</v>
      </c>
      <c r="D8" s="36">
        <v>1</v>
      </c>
      <c r="E8" s="35">
        <v>11</v>
      </c>
      <c r="F8" s="35"/>
      <c r="G8" s="35"/>
      <c r="H8" s="35"/>
      <c r="I8" s="35"/>
      <c r="J8" s="35"/>
      <c r="K8" s="35"/>
      <c r="L8" s="35"/>
      <c r="M8" s="35"/>
      <c r="N8" s="35">
        <v>4</v>
      </c>
      <c r="O8" s="35">
        <v>7</v>
      </c>
    </row>
    <row r="9" spans="1:15" ht="17.25" customHeight="1">
      <c r="A9" s="37">
        <v>6</v>
      </c>
      <c r="B9" s="37"/>
      <c r="C9" s="37">
        <v>2</v>
      </c>
      <c r="D9" s="38">
        <v>1</v>
      </c>
      <c r="E9" s="37">
        <v>6</v>
      </c>
      <c r="F9" s="37"/>
      <c r="G9" s="37"/>
      <c r="H9" s="37"/>
      <c r="I9" s="37">
        <v>1</v>
      </c>
      <c r="J9" s="37"/>
      <c r="K9" s="37"/>
      <c r="L9" s="37"/>
      <c r="M9" s="37"/>
      <c r="N9" s="37">
        <v>9</v>
      </c>
      <c r="O9" s="37">
        <v>4</v>
      </c>
    </row>
    <row r="10" spans="1:15" ht="17.25" customHeight="1" thickBot="1">
      <c r="A10" s="39">
        <v>6</v>
      </c>
      <c r="B10" s="39"/>
      <c r="C10" s="39">
        <v>3</v>
      </c>
      <c r="D10" s="40">
        <v>1</v>
      </c>
      <c r="E10" s="39">
        <v>17</v>
      </c>
      <c r="F10" s="39"/>
      <c r="G10" s="39"/>
      <c r="H10" s="39"/>
      <c r="I10" s="39"/>
      <c r="J10" s="39"/>
      <c r="K10" s="39"/>
      <c r="L10" s="39"/>
      <c r="M10" s="39"/>
      <c r="N10" s="39">
        <v>6</v>
      </c>
      <c r="O10" s="39">
        <v>2</v>
      </c>
    </row>
    <row r="11" spans="1:15" ht="17.25" customHeight="1">
      <c r="A11" s="35">
        <v>5</v>
      </c>
      <c r="B11" s="35"/>
      <c r="C11" s="35">
        <v>1</v>
      </c>
      <c r="D11" s="36">
        <v>1</v>
      </c>
      <c r="E11" s="35">
        <v>12</v>
      </c>
      <c r="F11" s="35">
        <v>2</v>
      </c>
      <c r="G11" s="35"/>
      <c r="H11" s="35"/>
      <c r="I11" s="35"/>
      <c r="J11" s="35"/>
      <c r="K11" s="35"/>
      <c r="L11" s="35"/>
      <c r="M11" s="35"/>
      <c r="N11" s="35"/>
      <c r="O11" s="35">
        <v>4</v>
      </c>
    </row>
    <row r="12" spans="1:15" ht="17.25" customHeight="1">
      <c r="A12" s="37">
        <v>5</v>
      </c>
      <c r="B12" s="37"/>
      <c r="C12" s="37">
        <v>2</v>
      </c>
      <c r="D12" s="38">
        <v>1</v>
      </c>
      <c r="E12" s="37">
        <v>8</v>
      </c>
      <c r="F12" s="37">
        <v>9</v>
      </c>
      <c r="G12" s="37"/>
      <c r="H12" s="37"/>
      <c r="I12" s="37"/>
      <c r="J12" s="37"/>
      <c r="K12" s="37"/>
      <c r="L12" s="37"/>
      <c r="M12" s="37"/>
      <c r="N12" s="37"/>
      <c r="O12" s="37">
        <v>1</v>
      </c>
    </row>
    <row r="13" spans="1:15" ht="17.25" customHeight="1" thickBot="1">
      <c r="A13" s="39">
        <v>5</v>
      </c>
      <c r="B13" s="39"/>
      <c r="C13" s="39">
        <v>3</v>
      </c>
      <c r="D13" s="40">
        <v>1</v>
      </c>
      <c r="E13" s="39">
        <v>4</v>
      </c>
      <c r="F13" s="39">
        <v>1</v>
      </c>
      <c r="G13" s="39"/>
      <c r="H13" s="39"/>
      <c r="I13" s="39"/>
      <c r="J13" s="39"/>
      <c r="K13" s="39"/>
      <c r="L13" s="39"/>
      <c r="M13" s="39"/>
      <c r="N13" s="39">
        <v>7</v>
      </c>
      <c r="O13" s="39"/>
    </row>
    <row r="14" spans="1:15" ht="17.25" customHeight="1">
      <c r="A14" s="35">
        <v>4</v>
      </c>
      <c r="B14" s="35">
        <v>133</v>
      </c>
      <c r="C14" s="35">
        <v>1</v>
      </c>
      <c r="D14" s="36">
        <v>1</v>
      </c>
      <c r="E14" s="35">
        <v>5</v>
      </c>
      <c r="F14" s="35">
        <v>5</v>
      </c>
      <c r="G14" s="35"/>
      <c r="H14" s="35"/>
      <c r="I14" s="35">
        <v>1</v>
      </c>
      <c r="J14" s="35"/>
      <c r="K14" s="35"/>
      <c r="L14" s="35"/>
      <c r="M14" s="35"/>
      <c r="N14" s="35"/>
      <c r="O14" s="35">
        <v>2</v>
      </c>
    </row>
    <row r="15" spans="1:15" ht="17.25" customHeight="1">
      <c r="A15" s="37">
        <v>4</v>
      </c>
      <c r="B15" s="37">
        <v>133</v>
      </c>
      <c r="C15" s="37">
        <v>2</v>
      </c>
      <c r="D15" s="38">
        <v>1</v>
      </c>
      <c r="E15" s="37">
        <v>4</v>
      </c>
      <c r="F15" s="37">
        <v>7</v>
      </c>
      <c r="G15" s="37"/>
      <c r="H15" s="37"/>
      <c r="I15" s="37"/>
      <c r="J15" s="37"/>
      <c r="K15" s="37"/>
      <c r="L15" s="37"/>
      <c r="M15" s="37"/>
      <c r="N15" s="37"/>
      <c r="O15" s="37">
        <v>2</v>
      </c>
    </row>
    <row r="16" spans="1:15" ht="17.25" customHeight="1" thickBot="1">
      <c r="A16" s="39">
        <v>4</v>
      </c>
      <c r="B16" s="39">
        <v>133</v>
      </c>
      <c r="C16" s="39">
        <v>3</v>
      </c>
      <c r="D16" s="40">
        <v>1</v>
      </c>
      <c r="E16" s="39">
        <v>9</v>
      </c>
      <c r="F16" s="39">
        <v>4</v>
      </c>
      <c r="G16" s="39"/>
      <c r="H16" s="39"/>
      <c r="I16" s="39">
        <v>3</v>
      </c>
      <c r="J16" s="39"/>
      <c r="K16" s="39"/>
      <c r="L16" s="39"/>
      <c r="M16" s="39"/>
      <c r="N16" s="39"/>
      <c r="O16" s="39">
        <v>5</v>
      </c>
    </row>
    <row r="17" spans="1:15" ht="17.25" customHeight="1">
      <c r="A17" s="35">
        <v>3</v>
      </c>
      <c r="B17" s="35"/>
      <c r="C17" s="35">
        <v>1</v>
      </c>
      <c r="D17" s="36">
        <v>1</v>
      </c>
      <c r="E17" s="35"/>
      <c r="F17" s="35">
        <v>6</v>
      </c>
      <c r="G17" s="35"/>
      <c r="H17" s="35"/>
      <c r="I17" s="35">
        <v>1</v>
      </c>
      <c r="J17" s="35"/>
      <c r="K17" s="35"/>
      <c r="L17" s="35"/>
      <c r="M17" s="35"/>
      <c r="N17" s="35"/>
      <c r="O17" s="35"/>
    </row>
    <row r="18" spans="1:15" ht="17.25" customHeight="1">
      <c r="A18" s="37">
        <v>3</v>
      </c>
      <c r="B18" s="37"/>
      <c r="C18" s="37">
        <v>2</v>
      </c>
      <c r="D18" s="38">
        <v>1</v>
      </c>
      <c r="E18" s="37"/>
      <c r="F18" s="37">
        <v>12</v>
      </c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7.25" customHeight="1" thickBot="1">
      <c r="A19" s="39">
        <v>3</v>
      </c>
      <c r="B19" s="39"/>
      <c r="C19" s="39">
        <v>3</v>
      </c>
      <c r="D19" s="40">
        <v>1</v>
      </c>
      <c r="E19" s="39">
        <v>3</v>
      </c>
      <c r="F19" s="39">
        <v>8</v>
      </c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7.25" customHeight="1">
      <c r="A20" s="35">
        <v>2</v>
      </c>
      <c r="B20" s="35">
        <v>240</v>
      </c>
      <c r="C20" s="35">
        <v>1</v>
      </c>
      <c r="D20" s="36">
        <v>1</v>
      </c>
      <c r="E20" s="35">
        <v>16</v>
      </c>
      <c r="F20" s="35"/>
      <c r="G20" s="35"/>
      <c r="H20" s="35"/>
      <c r="I20" s="35"/>
      <c r="J20" s="35"/>
      <c r="K20" s="35"/>
      <c r="L20" s="35"/>
      <c r="M20" s="35"/>
      <c r="N20" s="35">
        <v>7</v>
      </c>
      <c r="O20" s="35">
        <v>2</v>
      </c>
    </row>
    <row r="21" spans="1:15" ht="17.25" customHeight="1">
      <c r="A21" s="37">
        <v>2</v>
      </c>
      <c r="B21" s="37">
        <v>240</v>
      </c>
      <c r="C21" s="37">
        <v>2</v>
      </c>
      <c r="D21" s="38">
        <v>1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7.25" customHeight="1" thickBot="1">
      <c r="A22" s="39">
        <v>2</v>
      </c>
      <c r="B22" s="39">
        <v>240</v>
      </c>
      <c r="C22" s="39">
        <v>3</v>
      </c>
      <c r="D22" s="40">
        <v>1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7.25" customHeight="1">
      <c r="A23" s="35">
        <v>1</v>
      </c>
      <c r="B23" s="35">
        <v>147</v>
      </c>
      <c r="C23" s="35">
        <v>1</v>
      </c>
      <c r="D23" s="36">
        <v>1</v>
      </c>
      <c r="E23" s="35">
        <v>48</v>
      </c>
      <c r="F23" s="35"/>
      <c r="G23" s="35"/>
      <c r="H23" s="35"/>
      <c r="I23" s="35"/>
      <c r="J23" s="35"/>
      <c r="K23" s="35"/>
      <c r="L23" s="35">
        <v>1</v>
      </c>
      <c r="M23" s="35"/>
      <c r="N23" s="35">
        <v>11</v>
      </c>
      <c r="O23" s="35">
        <v>2</v>
      </c>
    </row>
    <row r="24" spans="1:15" ht="17.25" customHeight="1">
      <c r="A24" s="37">
        <v>1</v>
      </c>
      <c r="B24" s="37">
        <v>147</v>
      </c>
      <c r="C24" s="37">
        <v>2</v>
      </c>
      <c r="D24" s="38">
        <v>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7.25" customHeight="1" thickBot="1">
      <c r="A25" s="41">
        <v>1</v>
      </c>
      <c r="B25" s="41">
        <v>147</v>
      </c>
      <c r="C25" s="41">
        <v>3</v>
      </c>
      <c r="D25" s="42">
        <v>1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&amp;CZooplankton Counting Form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="90" zoomScaleNormal="90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1" sqref="M21"/>
    </sheetView>
  </sheetViews>
  <sheetFormatPr defaultColWidth="9.140625" defaultRowHeight="12.75"/>
  <cols>
    <col min="1" max="1" width="9.140625" style="67" customWidth="1"/>
    <col min="2" max="2" width="24.28125" style="72" customWidth="1"/>
    <col min="3" max="3" width="10.57421875" style="67" customWidth="1"/>
    <col min="4" max="5" width="9.140625" style="67" customWidth="1"/>
    <col min="6" max="6" width="10.28125" style="67" customWidth="1"/>
    <col min="7" max="7" width="15.7109375" style="68" bestFit="1" customWidth="1"/>
    <col min="8" max="8" width="15.7109375" style="69" customWidth="1"/>
    <col min="9" max="9" width="15.00390625" style="67" customWidth="1"/>
    <col min="10" max="10" width="17.00390625" style="67" customWidth="1"/>
    <col min="11" max="11" width="15.421875" style="67" customWidth="1"/>
    <col min="12" max="12" width="16.140625" style="67" customWidth="1"/>
    <col min="13" max="14" width="15.00390625" style="70" customWidth="1"/>
    <col min="15" max="16384" width="9.140625" style="67" customWidth="1"/>
  </cols>
  <sheetData>
    <row r="1" spans="1:14" s="1" customFormat="1" ht="51.75" thickBot="1">
      <c r="A1" s="1" t="s">
        <v>8</v>
      </c>
      <c r="B1" s="2" t="s">
        <v>99</v>
      </c>
      <c r="C1" s="1" t="s">
        <v>11</v>
      </c>
      <c r="D1" s="1" t="s">
        <v>12</v>
      </c>
      <c r="E1" s="6" t="s">
        <v>16</v>
      </c>
      <c r="F1" s="1" t="s">
        <v>13</v>
      </c>
      <c r="G1" s="6" t="s">
        <v>17</v>
      </c>
      <c r="H1" s="44" t="s">
        <v>86</v>
      </c>
      <c r="I1" s="1" t="s">
        <v>15</v>
      </c>
      <c r="J1" s="1" t="s">
        <v>73</v>
      </c>
      <c r="K1" s="1" t="s">
        <v>14</v>
      </c>
      <c r="L1" s="1" t="s">
        <v>74</v>
      </c>
      <c r="M1" s="14" t="s">
        <v>75</v>
      </c>
      <c r="N1" s="14" t="s">
        <v>76</v>
      </c>
    </row>
    <row r="2" spans="1:14" ht="25.5">
      <c r="A2" s="67">
        <v>1</v>
      </c>
      <c r="B2" s="51" t="s">
        <v>91</v>
      </c>
      <c r="C2" s="67">
        <v>153</v>
      </c>
      <c r="D2" s="67">
        <v>0.125</v>
      </c>
      <c r="E2" s="67">
        <f aca="true" t="shared" si="0" ref="E2:E9">(3.14159265)*(D2^2)</f>
        <v>0.04908738515625</v>
      </c>
      <c r="F2" s="67">
        <v>10</v>
      </c>
      <c r="G2" s="68">
        <f aca="true" t="shared" si="1" ref="G2:G9">E2*F2</f>
        <v>0.4908738515625</v>
      </c>
      <c r="H2" s="69">
        <v>147</v>
      </c>
      <c r="I2" s="67">
        <v>0.3</v>
      </c>
      <c r="J2" s="67">
        <f>SUM('Phytoplankton Counts'!E24:N26)</f>
        <v>190</v>
      </c>
      <c r="K2" s="67">
        <v>3</v>
      </c>
      <c r="L2" s="67">
        <f>SUM('Zooplankton Counts'!E23:O25)</f>
        <v>62</v>
      </c>
      <c r="M2" s="70">
        <f aca="true" t="shared" si="2" ref="M2:M8">((J2/I2)*H2)/G2</f>
        <v>189661.76280047</v>
      </c>
      <c r="N2" s="70">
        <f aca="true" t="shared" si="3" ref="N2:N8">((L2/K2)*H2)/G2</f>
        <v>6188.9627861206</v>
      </c>
    </row>
    <row r="3" spans="1:14" ht="38.25">
      <c r="A3" s="67">
        <v>2</v>
      </c>
      <c r="B3" s="54" t="s">
        <v>92</v>
      </c>
      <c r="C3" s="67">
        <v>153</v>
      </c>
      <c r="D3" s="67">
        <v>0.125</v>
      </c>
      <c r="E3" s="67">
        <f t="shared" si="0"/>
        <v>0.04908738515625</v>
      </c>
      <c r="F3" s="67">
        <v>10</v>
      </c>
      <c r="G3" s="68">
        <f t="shared" si="1"/>
        <v>0.4908738515625</v>
      </c>
      <c r="H3" s="69">
        <v>240</v>
      </c>
      <c r="I3" s="67">
        <v>0.3</v>
      </c>
      <c r="J3" s="67">
        <f>SUM('Phytoplankton Counts'!E21:N23)</f>
        <v>222</v>
      </c>
      <c r="K3" s="67">
        <v>3</v>
      </c>
      <c r="L3" s="67">
        <f>SUM('Zooplankton Counts'!E20:O22)</f>
        <v>25</v>
      </c>
      <c r="M3" s="70">
        <f t="shared" si="2"/>
        <v>361803.7494453649</v>
      </c>
      <c r="N3" s="70">
        <f t="shared" si="3"/>
        <v>4074.366547808164</v>
      </c>
    </row>
    <row r="4" spans="1:14" ht="12.75">
      <c r="A4" s="67">
        <v>3</v>
      </c>
      <c r="B4" s="54" t="s">
        <v>93</v>
      </c>
      <c r="C4" s="67">
        <v>153</v>
      </c>
      <c r="D4" s="67">
        <v>0.125</v>
      </c>
      <c r="E4" s="67">
        <f t="shared" si="0"/>
        <v>0.04908738515625</v>
      </c>
      <c r="F4" s="67">
        <v>10</v>
      </c>
      <c r="G4" s="68">
        <f t="shared" si="1"/>
        <v>0.4908738515625</v>
      </c>
      <c r="H4" s="69">
        <v>170</v>
      </c>
      <c r="I4" s="67">
        <v>0.3</v>
      </c>
      <c r="J4" s="67">
        <f>SUM('Phytoplankton Counts'!E18:N20)</f>
        <v>106</v>
      </c>
      <c r="K4" s="67">
        <v>3</v>
      </c>
      <c r="L4" s="67">
        <f>SUM('Zooplankton Counts'!E17:O19)</f>
        <v>30</v>
      </c>
      <c r="M4" s="70">
        <f t="shared" si="2"/>
        <v>122366.80865250518</v>
      </c>
      <c r="N4" s="70">
        <f t="shared" si="3"/>
        <v>3463.2115656369388</v>
      </c>
    </row>
    <row r="5" spans="1:14" ht="38.25">
      <c r="A5" s="67">
        <v>4</v>
      </c>
      <c r="B5" s="54" t="s">
        <v>94</v>
      </c>
      <c r="C5" s="67">
        <v>153</v>
      </c>
      <c r="D5" s="67">
        <v>0.125</v>
      </c>
      <c r="E5" s="67">
        <f t="shared" si="0"/>
        <v>0.04908738515625</v>
      </c>
      <c r="F5" s="67">
        <v>10</v>
      </c>
      <c r="G5" s="68">
        <f t="shared" si="1"/>
        <v>0.4908738515625</v>
      </c>
      <c r="H5" s="69">
        <v>133</v>
      </c>
      <c r="I5" s="67">
        <v>0.3</v>
      </c>
      <c r="J5" s="67">
        <f>SUM('Phytoplankton Counts'!E15:N17)</f>
        <v>217</v>
      </c>
      <c r="K5" s="67">
        <v>3</v>
      </c>
      <c r="L5" s="67">
        <f>SUM('Zooplankton Counts'!E14:O16)</f>
        <v>47</v>
      </c>
      <c r="M5" s="70">
        <f t="shared" si="2"/>
        <v>195983.8215604857</v>
      </c>
      <c r="N5" s="70">
        <f t="shared" si="3"/>
        <v>4244.810881724805</v>
      </c>
    </row>
    <row r="6" spans="1:14" ht="25.5">
      <c r="A6" s="67">
        <v>5</v>
      </c>
      <c r="B6" s="54" t="s">
        <v>95</v>
      </c>
      <c r="C6" s="67">
        <v>153</v>
      </c>
      <c r="D6" s="67">
        <v>0.125</v>
      </c>
      <c r="E6" s="67">
        <f t="shared" si="0"/>
        <v>0.04908738515625</v>
      </c>
      <c r="F6" s="67">
        <v>10</v>
      </c>
      <c r="G6" s="68">
        <f t="shared" si="1"/>
        <v>0.4908738515625</v>
      </c>
      <c r="H6" s="69">
        <v>178</v>
      </c>
      <c r="I6" s="67">
        <v>0.3</v>
      </c>
      <c r="J6" s="67">
        <f>SUM('Phytoplankton Counts'!E12:N14)</f>
        <v>89</v>
      </c>
      <c r="K6" s="67">
        <v>3</v>
      </c>
      <c r="L6" s="67">
        <f>SUM('Zooplankton Counts'!E11:O13)</f>
        <v>48</v>
      </c>
      <c r="M6" s="70">
        <f t="shared" si="2"/>
        <v>107576.85808396155</v>
      </c>
      <c r="N6" s="70">
        <f t="shared" si="3"/>
        <v>5801.897964078825</v>
      </c>
    </row>
    <row r="7" spans="1:14" ht="25.5">
      <c r="A7" s="67">
        <v>6</v>
      </c>
      <c r="B7" s="54" t="s">
        <v>96</v>
      </c>
      <c r="C7" s="67">
        <v>153</v>
      </c>
      <c r="D7" s="67">
        <v>0.125</v>
      </c>
      <c r="E7" s="67">
        <f t="shared" si="0"/>
        <v>0.04908738515625</v>
      </c>
      <c r="F7" s="67">
        <v>10</v>
      </c>
      <c r="G7" s="68">
        <f t="shared" si="1"/>
        <v>0.4908738515625</v>
      </c>
      <c r="H7" s="69">
        <v>205</v>
      </c>
      <c r="I7" s="67">
        <v>0.3</v>
      </c>
      <c r="J7" s="67">
        <f>SUM('Phytoplankton Counts'!E9:N11)</f>
        <v>199</v>
      </c>
      <c r="K7" s="67">
        <v>3</v>
      </c>
      <c r="L7" s="67">
        <f>SUM('Zooplankton Counts'!E8:O10)</f>
        <v>67</v>
      </c>
      <c r="M7" s="70">
        <f t="shared" si="2"/>
        <v>277022.97219639004</v>
      </c>
      <c r="N7" s="70">
        <f t="shared" si="3"/>
        <v>9326.904089024187</v>
      </c>
    </row>
    <row r="8" spans="1:14" ht="12.75">
      <c r="A8" s="67">
        <v>7</v>
      </c>
      <c r="B8" s="54" t="s">
        <v>97</v>
      </c>
      <c r="C8" s="67">
        <v>153</v>
      </c>
      <c r="D8" s="67">
        <v>0.125</v>
      </c>
      <c r="E8" s="67">
        <f t="shared" si="0"/>
        <v>0.04908738515625</v>
      </c>
      <c r="F8" s="67">
        <v>10</v>
      </c>
      <c r="G8" s="68">
        <f t="shared" si="1"/>
        <v>0.4908738515625</v>
      </c>
      <c r="H8" s="69">
        <v>174</v>
      </c>
      <c r="I8" s="67">
        <v>0.3</v>
      </c>
      <c r="J8" s="67">
        <f>SUM('Phytoplankton Counts'!E6:N8)</f>
        <v>947</v>
      </c>
      <c r="K8" s="67">
        <v>3</v>
      </c>
      <c r="L8" s="67">
        <f>SUM('Zooplankton Counts'!E5:O7)</f>
        <v>193</v>
      </c>
      <c r="M8" s="70">
        <f t="shared" si="2"/>
        <v>1118943.2850245559</v>
      </c>
      <c r="N8" s="70">
        <f t="shared" si="3"/>
        <v>22804.22956808229</v>
      </c>
    </row>
    <row r="9" spans="1:14" ht="25.5">
      <c r="A9" s="67">
        <v>8</v>
      </c>
      <c r="B9" s="54" t="s">
        <v>98</v>
      </c>
      <c r="C9" s="67">
        <v>153</v>
      </c>
      <c r="D9" s="67">
        <v>0.125</v>
      </c>
      <c r="E9" s="67">
        <f t="shared" si="0"/>
        <v>0.04908738515625</v>
      </c>
      <c r="F9" s="67">
        <v>10</v>
      </c>
      <c r="G9" s="68">
        <f t="shared" si="1"/>
        <v>0.4908738515625</v>
      </c>
      <c r="H9" s="69">
        <v>258</v>
      </c>
      <c r="I9" s="67">
        <v>0.3</v>
      </c>
      <c r="J9" s="67">
        <f>SUM('Phytoplankton Counts'!E3:N5)</f>
        <v>213</v>
      </c>
      <c r="K9" s="67">
        <v>3</v>
      </c>
      <c r="L9" s="67">
        <f>SUM('Zooplankton Counts'!E2:O4)</f>
        <v>52</v>
      </c>
      <c r="M9" s="70">
        <f>((J9/I9)*H9)/G9</f>
        <v>373171.23211374966</v>
      </c>
      <c r="N9" s="70">
        <f>((L9/K9)*H9)/G9</f>
        <v>9110.283600899053</v>
      </c>
    </row>
    <row r="10" ht="12.75">
      <c r="B10" s="7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jhall1</dc:creator>
  <cp:keywords/>
  <dc:description/>
  <cp:lastModifiedBy>Jason Hall</cp:lastModifiedBy>
  <cp:lastPrinted>2003-05-24T18:40:40Z</cp:lastPrinted>
  <dcterms:created xsi:type="dcterms:W3CDTF">2003-05-16T21:45:14Z</dcterms:created>
  <dcterms:modified xsi:type="dcterms:W3CDTF">2003-05-25T03:32:04Z</dcterms:modified>
  <cp:category/>
  <cp:version/>
  <cp:contentType/>
  <cp:contentStatus/>
</cp:coreProperties>
</file>