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<sst xmlns="http://schemas.openxmlformats.org/spreadsheetml/2006/main" count="50" uniqueCount="47">
  <si>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UW</t>
  </si>
  <si>
    <t>University of Washington Oceanography Technical Services</t>
  </si>
  <si>
    <t>School of Oceanography</t>
  </si>
  <si>
    <t xml:space="preserve">Marine Chemistry Laboratory </t>
  </si>
  <si>
    <t>Box 355351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</si>
  <si>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</si>
  <si>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</si>
  <si>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</si>
  <si>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</si>
  <si>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</si>
  <si>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</si>
  <si>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</si>
  <si>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Frost</t>
  </si>
  <si>
    <t>Chlorophyll Sample Analyses, Turner Designs Model TD700 Fluorometer</t>
  </si>
  <si>
    <t>UWT Multi-Option Raw Fluorescence Mode</t>
  </si>
  <si>
    <t>Customer:</t>
  </si>
  <si>
    <t>Calculation Template for Chlorophyll</t>
  </si>
  <si>
    <t>Date:</t>
  </si>
  <si>
    <t>UWT</t>
  </si>
  <si>
    <t>Quartermaster Harbor</t>
  </si>
  <si>
    <t>Analyst:</t>
  </si>
  <si>
    <t>Postel</t>
  </si>
  <si>
    <t>Fo/Fa Max</t>
  </si>
  <si>
    <t xml:space="preserve"> </t>
  </si>
  <si>
    <t>K</t>
  </si>
  <si>
    <t>Vol.</t>
  </si>
  <si>
    <t>Extract</t>
  </si>
  <si>
    <t>Depth</t>
  </si>
  <si>
    <t>Sample ID</t>
  </si>
  <si>
    <t>filtered</t>
  </si>
  <si>
    <t>Vol</t>
  </si>
  <si>
    <t>Dilution</t>
  </si>
  <si>
    <t>Fo</t>
  </si>
  <si>
    <t>Fa</t>
  </si>
  <si>
    <t>Chlorophyll</t>
  </si>
  <si>
    <t>Phaeopigment</t>
  </si>
  <si>
    <t>Fo/Fa</t>
  </si>
  <si>
    <t>PigSum</t>
  </si>
  <si>
    <t>(l)</t>
  </si>
  <si>
    <t>Factor</t>
  </si>
  <si>
    <r>
      <t>(mg m</t>
    </r>
    <r>
      <rPr>
        <vertAlign val="superscript"/>
        <sz val="9"/>
        <color indexed="39"/>
        <rFont val="Geneva"/>
        <family val="0"/>
      </rPr>
      <t>-3</t>
    </r>
    <r>
      <rPr>
        <sz val="9"/>
        <color indexed="39"/>
        <rFont val="Geneva"/>
        <family val="0"/>
      </rPr>
      <t>)</t>
    </r>
  </si>
  <si>
    <t>Ratio</t>
  </si>
  <si>
    <t>Station # 1</t>
  </si>
  <si>
    <t>Station # 2</t>
  </si>
  <si>
    <t>Station # 3</t>
  </si>
  <si>
    <t>Station # 4</t>
  </si>
  <si>
    <t>Station # 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</si>
</sst>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</numFmts>
  <fonts count="10">
    <font>
      <sz val="10"/>
      <name val="Arial"/>
      <family val="0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  <family val="0"/>
    </font>
    <font>
      <b/>
      <sz val="10"/>
      <name val="Geneva"/>
      <family val="0"/>
    </font>
    <font>
      <sz val="12"/>
      <name val="Geneva"/>
      <family val="0"/>
    </font>
    <font>
      <i/>
      <sz val="10"/>
      <name val="Geneva"/>
      <family val="0"/>
    </font>
    <font>
      <sz val="9"/>
      <name val="Geneva"/>
      <family val="0"/>
    </font>
    <font>
      <sz val="9"/>
      <color indexed="39"/>
      <name val="Geneva"/>
      <family val="0"/>
    </font>
    <font>
      <vertAlign val="superscript"/>
      <sz val="9"/>
      <color indexed="3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 horizontal="right"/>
    </xf>
    <xf numFmtId="15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right"/>
    </xf>
    <xf numFmtId="166" fontId="0" fillId="2" borderId="5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/>
    </xf>
    <xf numFmtId="0" fontId="0" fillId="3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5" fontId="0" fillId="3" borderId="7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2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2" borderId="8" xfId="0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166" fontId="7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166" fontId="7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28">
      <selection activeCell="A1" sqref="A1:L52"/>
    </sheetView>
  </sheetViews>
  <sheetFormatPr defaultColWidth="9.140625" defaultRowHeight="12.75"/>
  <sheetData>
    <row r="1" spans="1:8" ht="61.5">
      <c r="A1" s="1" t="s">
        <v>0</v>
      </c>
      <c r="D1" s="2"/>
      <c r="G1" s="3"/>
      <c r="H1" s="3"/>
    </row>
    <row r="2" spans="1:8" ht="15.75">
      <c r="A2" s="4" t="s">
        <v>1</v>
      </c>
      <c r="D2" s="2"/>
      <c r="G2" s="3"/>
      <c r="H2" s="3"/>
    </row>
    <row r="3" spans="1:10" ht="15.75">
      <c r="A3" s="5" t="s">
        <v>2</v>
      </c>
      <c r="B3" s="5"/>
      <c r="C3" s="6"/>
      <c r="D3" s="6"/>
      <c r="E3" s="7"/>
      <c r="F3" s="5" t="s">
        <v>3</v>
      </c>
      <c r="G3" s="8"/>
      <c r="H3" s="9"/>
      <c r="I3" s="7"/>
      <c r="J3" s="7"/>
    </row>
    <row r="4" spans="1:10" ht="15.75">
      <c r="A4" s="5" t="s">
        <v>4</v>
      </c>
      <c r="B4" s="5"/>
      <c r="C4" s="6"/>
      <c r="D4" s="6"/>
      <c r="E4" s="7"/>
      <c r="F4" s="6" t="s">
        <v>5</v>
      </c>
      <c r="G4" s="8"/>
      <c r="H4" s="9"/>
      <c r="I4" s="7"/>
      <c r="J4" s="7"/>
    </row>
    <row r="5" spans="1:10" ht="15.75">
      <c r="A5" s="5" t="s">
        <v>6</v>
      </c>
      <c r="B5" s="5"/>
      <c r="C5" s="7"/>
      <c r="D5" s="6"/>
      <c r="E5" s="7"/>
      <c r="F5" s="6" t="s">
        <v>7</v>
      </c>
      <c r="G5" s="8"/>
      <c r="H5" s="10" t="s">
        <v>8</v>
      </c>
      <c r="I5" s="7"/>
      <c r="J5" s="7"/>
    </row>
    <row r="6" spans="1:10" ht="15.75">
      <c r="A6" s="5" t="s">
        <v>9</v>
      </c>
      <c r="B6" s="5"/>
      <c r="C6" s="6"/>
      <c r="D6" s="6"/>
      <c r="E6" s="7"/>
      <c r="F6" s="5" t="s">
        <v>10</v>
      </c>
      <c r="G6" s="7"/>
      <c r="H6" s="11" t="s">
        <v>11</v>
      </c>
      <c r="I6" s="7"/>
      <c r="J6" s="7"/>
    </row>
    <row r="7" spans="1:4" ht="15">
      <c r="A7" t="s">
        <v>12</v>
      </c>
      <c r="B7" s="12"/>
      <c r="C7" s="13"/>
      <c r="D7" s="13"/>
    </row>
    <row r="8" spans="1:8" ht="13.5" thickBot="1">
      <c r="A8" s="14" t="s">
        <v>13</v>
      </c>
      <c r="C8" s="15"/>
      <c r="D8" s="15"/>
      <c r="E8" s="15"/>
      <c r="F8" s="16"/>
      <c r="G8" s="17"/>
      <c r="H8" s="3" t="s">
        <v>14</v>
      </c>
    </row>
    <row r="9" spans="1:10" ht="13.5" thickTop="1">
      <c r="A9" s="18" t="s">
        <v>15</v>
      </c>
      <c r="B9" s="19" t="s">
        <v>16</v>
      </c>
      <c r="C9" s="20"/>
      <c r="D9" s="20"/>
      <c r="E9" s="20"/>
      <c r="F9" s="21"/>
      <c r="G9" s="22"/>
      <c r="H9" s="23"/>
      <c r="I9" s="23" t="s">
        <v>17</v>
      </c>
      <c r="J9" s="24">
        <v>37380</v>
      </c>
    </row>
    <row r="10" spans="1:10" ht="12.75">
      <c r="A10" s="25" t="s">
        <v>18</v>
      </c>
      <c r="B10" s="26" t="s">
        <v>19</v>
      </c>
      <c r="C10" s="26"/>
      <c r="D10" s="26"/>
      <c r="E10" s="26"/>
      <c r="F10" s="27"/>
      <c r="G10" s="28"/>
      <c r="H10" s="29"/>
      <c r="I10" s="29" t="s">
        <v>20</v>
      </c>
      <c r="J10" s="30" t="s">
        <v>21</v>
      </c>
    </row>
    <row r="11" spans="1:10" ht="12.75">
      <c r="A11" s="31" t="s">
        <v>22</v>
      </c>
      <c r="B11" s="32">
        <v>2.03</v>
      </c>
      <c r="C11" s="33"/>
      <c r="D11" s="33"/>
      <c r="E11" s="34"/>
      <c r="F11" s="35"/>
      <c r="G11" s="35"/>
      <c r="H11" s="36"/>
      <c r="I11" s="37"/>
      <c r="J11" s="38" t="s">
        <v>23</v>
      </c>
    </row>
    <row r="12" spans="1:10" ht="13.5" thickBot="1">
      <c r="A12" s="39" t="s">
        <v>24</v>
      </c>
      <c r="B12" s="40">
        <v>0.12522</v>
      </c>
      <c r="C12" s="41"/>
      <c r="D12" s="42"/>
      <c r="E12" s="43"/>
      <c r="F12" s="44"/>
      <c r="G12" s="44"/>
      <c r="H12" s="45"/>
      <c r="I12" s="46"/>
      <c r="J12" s="47" t="s">
        <v>23</v>
      </c>
    </row>
    <row r="13" spans="1:12" ht="13.5" thickTop="1">
      <c r="A13" s="48"/>
      <c r="B13" s="48"/>
      <c r="C13" s="49"/>
      <c r="D13" s="50"/>
      <c r="E13" s="49"/>
      <c r="F13" s="49"/>
      <c r="G13" s="51"/>
      <c r="H13" s="51"/>
      <c r="I13" s="52"/>
      <c r="J13" s="49"/>
      <c r="K13" s="53"/>
      <c r="L13" s="54"/>
    </row>
    <row r="14" spans="1:12" ht="12.75">
      <c r="A14" s="55"/>
      <c r="B14" s="55"/>
      <c r="C14" s="55" t="s">
        <v>25</v>
      </c>
      <c r="D14" s="56" t="s">
        <v>26</v>
      </c>
      <c r="E14" s="55"/>
      <c r="F14" s="56"/>
      <c r="G14" s="56"/>
      <c r="H14" s="57"/>
      <c r="I14" s="55"/>
      <c r="J14" s="58"/>
      <c r="K14" s="54"/>
      <c r="L14" s="54"/>
    </row>
    <row r="15" spans="1:12" ht="12.75">
      <c r="A15" s="55" t="s">
        <v>27</v>
      </c>
      <c r="B15" s="55" t="s">
        <v>28</v>
      </c>
      <c r="C15" s="55" t="s">
        <v>29</v>
      </c>
      <c r="D15" s="56" t="s">
        <v>30</v>
      </c>
      <c r="E15" s="55" t="s">
        <v>31</v>
      </c>
      <c r="F15" s="56" t="s">
        <v>32</v>
      </c>
      <c r="G15" s="56" t="s">
        <v>33</v>
      </c>
      <c r="H15" s="57" t="s">
        <v>34</v>
      </c>
      <c r="I15" s="55" t="s">
        <v>35</v>
      </c>
      <c r="J15" s="58" t="s">
        <v>36</v>
      </c>
      <c r="K15" s="58" t="s">
        <v>37</v>
      </c>
      <c r="L15" s="57"/>
    </row>
    <row r="16" spans="1:12" ht="13.5">
      <c r="A16" s="59"/>
      <c r="B16" s="59"/>
      <c r="C16" s="59" t="s">
        <v>38</v>
      </c>
      <c r="D16" s="60" t="s">
        <v>38</v>
      </c>
      <c r="E16" s="59" t="s">
        <v>39</v>
      </c>
      <c r="F16" s="60"/>
      <c r="G16" s="60"/>
      <c r="H16" s="61" t="s">
        <v>40</v>
      </c>
      <c r="I16" s="61" t="s">
        <v>40</v>
      </c>
      <c r="J16" s="62" t="s">
        <v>41</v>
      </c>
      <c r="K16" s="62"/>
      <c r="L16" s="61"/>
    </row>
    <row r="17" spans="1:12" ht="12.75">
      <c r="A17" s="63" t="s">
        <v>42</v>
      </c>
      <c r="B17" s="64"/>
      <c r="C17" s="65"/>
      <c r="D17" s="65"/>
      <c r="E17" s="66"/>
      <c r="F17" s="66"/>
      <c r="G17" s="66"/>
      <c r="H17" s="65"/>
      <c r="I17" s="65"/>
      <c r="J17" s="67"/>
      <c r="K17" s="68"/>
      <c r="L17" s="69"/>
    </row>
    <row r="18" spans="1:12" ht="12.75">
      <c r="A18" s="69">
        <v>1</v>
      </c>
      <c r="B18" s="70">
        <v>23</v>
      </c>
      <c r="C18" s="71">
        <v>0.136</v>
      </c>
      <c r="D18" s="71">
        <v>0.01</v>
      </c>
      <c r="E18" s="72">
        <v>4</v>
      </c>
      <c r="F18" s="72">
        <v>783.8</v>
      </c>
      <c r="G18" s="72">
        <v>395.3</v>
      </c>
      <c r="H18" s="71">
        <f>($B$12)*($B$11)/($B$11-1)*(F18-G18)*(D18)/(C18)*(E18)</f>
        <v>28.199708480868075</v>
      </c>
      <c r="I18" s="71">
        <f>($B$12)*($B$11)/($B$11-1)*(($B$11*G18)-F18)*(D18)/(C18)*(E18)</f>
        <v>1.354384454426042</v>
      </c>
      <c r="J18" s="73">
        <f>$F18/$G18</f>
        <v>1.9827978750316213</v>
      </c>
      <c r="K18" s="74">
        <f>H18+I18</f>
        <v>29.55409293529412</v>
      </c>
      <c r="L18" s="74"/>
    </row>
    <row r="19" spans="1:12" ht="12.75">
      <c r="A19" s="69">
        <v>1</v>
      </c>
      <c r="B19" s="70">
        <v>57</v>
      </c>
      <c r="C19" s="71">
        <v>0.136</v>
      </c>
      <c r="D19" s="71">
        <v>0.01</v>
      </c>
      <c r="E19" s="72">
        <v>4</v>
      </c>
      <c r="F19" s="72">
        <v>790.5</v>
      </c>
      <c r="G19" s="72">
        <v>388.4</v>
      </c>
      <c r="H19" s="71">
        <f>($B$12)*($B$11)/($B$11-1)*(F19-G19)*(D19)/(C19)*(E19)</f>
        <v>29.186879743004003</v>
      </c>
      <c r="I19" s="71">
        <f>($B$12)*($B$11)/($B$11-1)*(($B$11*G19)-F19)*(D19)/(C19)*(E19)</f>
        <v>-0.14865637829812378</v>
      </c>
      <c r="J19" s="73">
        <f>$F19/$G19</f>
        <v>2.0352729145211126</v>
      </c>
      <c r="K19" s="74">
        <f>H19+I19</f>
        <v>29.03822336470588</v>
      </c>
      <c r="L19" s="74"/>
    </row>
    <row r="20" spans="1:12" ht="12.75">
      <c r="A20" s="69">
        <v>5</v>
      </c>
      <c r="B20" s="70">
        <v>6</v>
      </c>
      <c r="C20" s="71">
        <v>0.136</v>
      </c>
      <c r="D20" s="71">
        <v>0.01</v>
      </c>
      <c r="E20" s="72">
        <v>4</v>
      </c>
      <c r="F20" s="72">
        <v>615.2</v>
      </c>
      <c r="G20" s="72">
        <v>316.4</v>
      </c>
      <c r="H20" s="71">
        <f>($B$12)*($B$11)/($B$11-1)*(F20-G20)*(D20)/(C20)*(E20)</f>
        <v>21.688733318103946</v>
      </c>
      <c r="I20" s="71">
        <f>($B$12)*($B$11)/($B$11-1)*(($B$11*G20)-F20)*(D20)/(C20)*(E20)</f>
        <v>1.9665032230725208</v>
      </c>
      <c r="J20" s="73">
        <f>$F20/$G20</f>
        <v>1.9443742098609358</v>
      </c>
      <c r="K20" s="74">
        <f>H20+I20</f>
        <v>23.655236541176468</v>
      </c>
      <c r="L20" s="69"/>
    </row>
    <row r="21" spans="1:12" ht="12.75">
      <c r="A21" s="69">
        <v>5</v>
      </c>
      <c r="B21" s="70">
        <v>10</v>
      </c>
      <c r="C21" s="71">
        <v>0.136</v>
      </c>
      <c r="D21" s="71">
        <v>0.01</v>
      </c>
      <c r="E21" s="72">
        <v>4</v>
      </c>
      <c r="F21" s="72">
        <v>621.4</v>
      </c>
      <c r="G21" s="72">
        <v>318.7</v>
      </c>
      <c r="H21" s="71">
        <f>($B$12)*($B$11)/($B$11-1)*(F21-G21)*(D21)/(C21)*(E21)</f>
        <v>21.971819194745862</v>
      </c>
      <c r="I21" s="71">
        <f>($B$12)*($B$11)/($B$11-1)*(($B$11*G21)-F21)*(D21)/(C21)*(E21)</f>
        <v>1.8553738699600177</v>
      </c>
      <c r="J21" s="73">
        <f>$F21/$G21</f>
        <v>1.949796046438657</v>
      </c>
      <c r="K21" s="74">
        <f>H21+I21</f>
        <v>23.82719306470588</v>
      </c>
      <c r="L21" s="74"/>
    </row>
    <row r="22" spans="1:12" ht="12.75">
      <c r="A22" s="75" t="s">
        <v>43</v>
      </c>
      <c r="B22" s="64"/>
      <c r="C22" s="65"/>
      <c r="D22" s="65"/>
      <c r="E22" s="66"/>
      <c r="F22" s="66"/>
      <c r="G22" s="66"/>
      <c r="H22" s="65"/>
      <c r="I22" s="65"/>
      <c r="J22" s="67"/>
      <c r="K22" s="68"/>
      <c r="L22" s="54"/>
    </row>
    <row r="23" spans="1:12" ht="12.75">
      <c r="A23" s="76">
        <v>1</v>
      </c>
      <c r="B23" s="70">
        <v>31</v>
      </c>
      <c r="C23" s="71">
        <v>0.136</v>
      </c>
      <c r="D23" s="71">
        <v>0.01</v>
      </c>
      <c r="E23" s="72">
        <v>2</v>
      </c>
      <c r="F23" s="72">
        <v>970.6</v>
      </c>
      <c r="G23" s="72">
        <v>502.3</v>
      </c>
      <c r="H23" s="71">
        <f>($B$12)*($B$11)/($B$11-1)*(F23-G23)*(D23)/(C23)*(E23)</f>
        <v>16.99604051684752</v>
      </c>
      <c r="I23" s="71">
        <f>($B$12)*($B$11)/($B$11-1)*(($B$11*G23)-F23)*(D23)/(C23)*(E23)</f>
        <v>1.7808642155054202</v>
      </c>
      <c r="J23" s="73">
        <f>$F23/$G23</f>
        <v>1.9323113677085406</v>
      </c>
      <c r="K23" s="74">
        <f>H23+I23</f>
        <v>18.77690473235294</v>
      </c>
      <c r="L23" s="54"/>
    </row>
    <row r="24" spans="1:11" ht="12.75">
      <c r="A24" s="76">
        <v>1</v>
      </c>
      <c r="B24" s="70">
        <v>3</v>
      </c>
      <c r="C24" s="71">
        <v>0.136</v>
      </c>
      <c r="D24" s="71">
        <v>0.01</v>
      </c>
      <c r="E24" s="72">
        <v>2</v>
      </c>
      <c r="F24" s="72">
        <v>907.7</v>
      </c>
      <c r="G24" s="72">
        <v>474.4</v>
      </c>
      <c r="H24" s="71">
        <f>($B$12)*($B$11)/($B$11-1)*(F24-G24)*(D24)/(C24)*(E24)</f>
        <v>15.725783378069679</v>
      </c>
      <c r="I24" s="71">
        <f>($B$12)*($B$11)/($B$11-1)*(($B$11*G24)-F24)*(D24)/(C24)*(E24)</f>
        <v>2.008167657224435</v>
      </c>
      <c r="J24" s="73">
        <f>$F24/$G24</f>
        <v>1.913364249578415</v>
      </c>
      <c r="K24" s="74">
        <f>H24+I24</f>
        <v>17.733951035294112</v>
      </c>
    </row>
    <row r="25" spans="1:11" ht="12.75">
      <c r="A25" s="76">
        <v>14.3</v>
      </c>
      <c r="B25" s="70">
        <v>50</v>
      </c>
      <c r="C25" s="71">
        <v>0.136</v>
      </c>
      <c r="D25" s="71">
        <v>0.01</v>
      </c>
      <c r="E25" s="72">
        <v>1</v>
      </c>
      <c r="F25" s="72">
        <v>763.7</v>
      </c>
      <c r="G25" s="72">
        <v>408.9</v>
      </c>
      <c r="H25" s="71">
        <f>($B$12)*($B$11)/($B$11-1)*(F25-G25)*(D25)/(C25)*(E25)</f>
        <v>6.43838904054826</v>
      </c>
      <c r="I25" s="71">
        <f>($B$12)*($B$11)/($B$11-1)*(($B$11*G25)-F25)*(D25)/(C25)*(E25)</f>
        <v>1.2043307932752687</v>
      </c>
      <c r="J25" s="73">
        <f>$F25/$G25</f>
        <v>1.8676938126681342</v>
      </c>
      <c r="K25" s="74">
        <f>H25+I25</f>
        <v>7.642719833823529</v>
      </c>
    </row>
    <row r="26" spans="1:11" ht="12.75">
      <c r="A26" s="76">
        <v>14.3</v>
      </c>
      <c r="B26" s="70">
        <v>25</v>
      </c>
      <c r="C26" s="71">
        <v>0.136</v>
      </c>
      <c r="D26" s="71">
        <v>0.01</v>
      </c>
      <c r="E26" s="72">
        <v>1</v>
      </c>
      <c r="F26" s="72">
        <v>674</v>
      </c>
      <c r="G26" s="72">
        <v>363.3</v>
      </c>
      <c r="H26" s="71">
        <f>($B$12)*($B$11)/($B$11-1)*(F26-G26)*(D26)/(C26)*(E26)</f>
        <v>5.638127043118219</v>
      </c>
      <c r="I26" s="71">
        <f>($B$12)*($B$11)/($B$11-1)*(($B$11*G26)-F26)*(D26)/(C26)*(E26)</f>
        <v>1.1522865436464864</v>
      </c>
      <c r="J26" s="73">
        <f>$F26/$G26</f>
        <v>1.855216074869254</v>
      </c>
      <c r="K26" s="74">
        <f>H26+I26</f>
        <v>6.790413586764705</v>
      </c>
    </row>
    <row r="27" spans="1:12" ht="12.75">
      <c r="A27" s="63" t="s">
        <v>44</v>
      </c>
      <c r="B27" s="64"/>
      <c r="C27" s="65"/>
      <c r="D27" s="65"/>
      <c r="E27" s="66"/>
      <c r="F27" s="66"/>
      <c r="G27" s="66"/>
      <c r="H27" s="65"/>
      <c r="I27" s="65"/>
      <c r="J27" s="67"/>
      <c r="K27" s="68"/>
      <c r="L27" s="69"/>
    </row>
    <row r="28" spans="1:12" ht="12.75">
      <c r="A28" s="69">
        <v>1</v>
      </c>
      <c r="B28" s="70">
        <v>14</v>
      </c>
      <c r="C28" s="71">
        <v>0.136</v>
      </c>
      <c r="D28" s="71">
        <v>0.01</v>
      </c>
      <c r="E28" s="72">
        <v>1</v>
      </c>
      <c r="F28" s="72">
        <v>960.3</v>
      </c>
      <c r="G28" s="72">
        <v>488.5</v>
      </c>
      <c r="H28" s="71">
        <f>($B$12)*($B$11)/($B$11-1)*(F28-G28)*(D28)/(C28)*(E28)</f>
        <v>8.56153311536265</v>
      </c>
      <c r="I28" s="71">
        <f>($B$12)*($B$11)/($B$11-1)*(($B$11*G28)-F28)*(D28)/(C28)*(E28)</f>
        <v>0.5689844655197014</v>
      </c>
      <c r="J28" s="73">
        <f>$F28/$G28</f>
        <v>1.9658137154554758</v>
      </c>
      <c r="K28" s="74">
        <f>H28+I28</f>
        <v>9.130517580882351</v>
      </c>
      <c r="L28" s="74"/>
    </row>
    <row r="29" spans="1:12" ht="12.75">
      <c r="A29" s="69">
        <v>1</v>
      </c>
      <c r="B29" s="70">
        <v>11</v>
      </c>
      <c r="C29" s="71">
        <v>0.136</v>
      </c>
      <c r="D29" s="71">
        <v>0.01</v>
      </c>
      <c r="E29" s="72">
        <v>1</v>
      </c>
      <c r="F29" s="72">
        <v>630.8</v>
      </c>
      <c r="G29" s="72">
        <v>320.9</v>
      </c>
      <c r="H29" s="71">
        <f>($B$12)*($B$11)/($B$11-1)*(F29-G29)*(D29)/(C29)*(E29)</f>
        <v>5.623609818675044</v>
      </c>
      <c r="I29" s="71">
        <f>($B$12)*($B$11)/($B$11-1)*(($B$11*G29)-F29)*(D29)/(C29)*(E29)</f>
        <v>0.37430848573672104</v>
      </c>
      <c r="J29" s="73">
        <f>$F29/$G29</f>
        <v>1.9657214085384855</v>
      </c>
      <c r="K29" s="74">
        <f>H29+I29</f>
        <v>5.997918304411765</v>
      </c>
      <c r="L29" s="74"/>
    </row>
    <row r="30" spans="1:12" ht="12.75">
      <c r="A30" s="69">
        <v>12.1</v>
      </c>
      <c r="B30" s="70">
        <v>56</v>
      </c>
      <c r="C30" s="71">
        <v>0.136</v>
      </c>
      <c r="D30" s="71">
        <v>0.01</v>
      </c>
      <c r="E30" s="72">
        <v>2</v>
      </c>
      <c r="F30" s="72">
        <v>642.1</v>
      </c>
      <c r="G30" s="72">
        <v>322.9</v>
      </c>
      <c r="H30" s="71">
        <f>($B$12)*($B$11)/($B$11-1)*(F30-G30)*(D30)/(C30)*(E30)</f>
        <v>11.584745105653917</v>
      </c>
      <c r="I30" s="71">
        <f>($B$12)*($B$11)/($B$11-1)*(($B$11*G30)-F30)*(D30)/(C30)*(E30)</f>
        <v>0.4858552090519642</v>
      </c>
      <c r="J30" s="73">
        <f>$F30/$G30</f>
        <v>1.9885413440693716</v>
      </c>
      <c r="K30" s="74">
        <f>H30+I30</f>
        <v>12.070600314705882</v>
      </c>
      <c r="L30" s="74"/>
    </row>
    <row r="31" spans="1:12" ht="12.75">
      <c r="A31" s="69">
        <v>12.1</v>
      </c>
      <c r="B31" s="70">
        <v>20</v>
      </c>
      <c r="C31" s="71">
        <v>0.136</v>
      </c>
      <c r="D31" s="71">
        <v>0.01</v>
      </c>
      <c r="E31" s="72">
        <v>2</v>
      </c>
      <c r="F31" s="72">
        <v>608.9</v>
      </c>
      <c r="G31" s="72">
        <v>310.2</v>
      </c>
      <c r="H31" s="71">
        <f>($B$12)*($B$11)/($B$11-1)*(F31-G31)*(D31)/(C31)*(E31)</f>
        <v>10.84073735294118</v>
      </c>
      <c r="I31" s="71">
        <f>($B$12)*($B$11)/($B$11-1)*(($B$11*G31)-F31)*(D31)/(C31)*(E31)</f>
        <v>0.7551134294117621</v>
      </c>
      <c r="J31" s="73">
        <f>$F31/$G31</f>
        <v>1.9629271437782077</v>
      </c>
      <c r="K31" s="74">
        <f>H31+I31</f>
        <v>11.595850782352942</v>
      </c>
      <c r="L31" s="74"/>
    </row>
    <row r="32" spans="1:12" ht="12.75">
      <c r="A32" s="77" t="s">
        <v>45</v>
      </c>
      <c r="B32" s="78"/>
      <c r="C32" s="79"/>
      <c r="D32" s="79"/>
      <c r="E32" s="80"/>
      <c r="F32" s="80"/>
      <c r="G32" s="80"/>
      <c r="H32" s="79"/>
      <c r="I32" s="79"/>
      <c r="J32" s="81"/>
      <c r="K32" s="82"/>
      <c r="L32" s="83"/>
    </row>
    <row r="33" spans="1:12" ht="12.75">
      <c r="A33" s="83">
        <v>1</v>
      </c>
      <c r="B33" s="84">
        <v>38</v>
      </c>
      <c r="C33" s="85">
        <v>0.136</v>
      </c>
      <c r="D33" s="85">
        <v>0.01</v>
      </c>
      <c r="E33" s="86">
        <v>1</v>
      </c>
      <c r="F33" s="86">
        <v>259.8</v>
      </c>
      <c r="G33" s="86">
        <v>142.7</v>
      </c>
      <c r="H33" s="85">
        <f>($B$12)*($B$11)/($B$11-1)*(F33-G33)*(D33)/(C33)*(E33)</f>
        <v>2.1249587278697897</v>
      </c>
      <c r="I33" s="85">
        <f>($B$12)*($B$11)/($B$11-1)*(($B$11*G33)-F33)*(D33)/(C33)*(E33)</f>
        <v>0.542236479483151</v>
      </c>
      <c r="J33" s="87">
        <f>$F33/$G33</f>
        <v>1.8206026629292225</v>
      </c>
      <c r="K33" s="88">
        <f>H33+I33</f>
        <v>2.6671952073529406</v>
      </c>
      <c r="L33" s="88"/>
    </row>
    <row r="34" spans="1:12" ht="12.75">
      <c r="A34" s="83">
        <v>1</v>
      </c>
      <c r="B34" s="84">
        <v>36</v>
      </c>
      <c r="C34" s="85">
        <v>0.136</v>
      </c>
      <c r="D34" s="85">
        <v>0.01</v>
      </c>
      <c r="E34" s="86">
        <v>1</v>
      </c>
      <c r="F34" s="86">
        <v>313.4</v>
      </c>
      <c r="G34" s="86">
        <v>172</v>
      </c>
      <c r="H34" s="85">
        <f>($B$12)*($B$11)/($B$11-1)*(F34-G34)*(D34)/(C34)*(E34)</f>
        <v>2.565919420331239</v>
      </c>
      <c r="I34" s="85">
        <f>($B$12)*($B$11)/($B$11-1)*(($B$11*G34)-F34)*(D34)/(C34)*(E34)</f>
        <v>0.6489199326099372</v>
      </c>
      <c r="J34" s="87">
        <f>$F34/$G34</f>
        <v>1.822093023255814</v>
      </c>
      <c r="K34" s="88">
        <f>H34+I34</f>
        <v>3.2148393529411763</v>
      </c>
      <c r="L34" s="83"/>
    </row>
    <row r="35" spans="1:12" ht="12.75">
      <c r="A35" s="83">
        <v>13.9</v>
      </c>
      <c r="B35" s="84">
        <v>35</v>
      </c>
      <c r="C35" s="85">
        <v>0.136</v>
      </c>
      <c r="D35" s="85">
        <v>0.01</v>
      </c>
      <c r="E35" s="86">
        <v>1</v>
      </c>
      <c r="F35" s="86">
        <v>252</v>
      </c>
      <c r="G35" s="86">
        <v>137.9</v>
      </c>
      <c r="H35" s="85">
        <f>($B$12)*($B$11)/($B$11-1)*(F35-G35)*(D35)/(C35)*(E35)</f>
        <v>2.0705191362078814</v>
      </c>
      <c r="I35" s="85">
        <f>($B$12)*($B$11)/($B$11-1)*(($B$11*G35)-F35)*(D35)/(C35)*(E35)</f>
        <v>0.5069596240862367</v>
      </c>
      <c r="J35" s="87">
        <f>$F35/$G35</f>
        <v>1.8274111675126903</v>
      </c>
      <c r="K35" s="88">
        <f>H35+I35</f>
        <v>2.577478760294118</v>
      </c>
      <c r="L35" s="88"/>
    </row>
    <row r="36" spans="1:12" ht="12.75">
      <c r="A36" s="83">
        <v>16.2</v>
      </c>
      <c r="B36" s="84">
        <v>2</v>
      </c>
      <c r="C36" s="85">
        <v>0.136</v>
      </c>
      <c r="D36" s="85">
        <v>0.01</v>
      </c>
      <c r="E36" s="86">
        <v>1</v>
      </c>
      <c r="F36" s="86">
        <v>242.7</v>
      </c>
      <c r="G36" s="86">
        <v>132.8</v>
      </c>
      <c r="H36" s="85">
        <f>($B$12)*($B$11)/($B$11-1)*(F36-G36)*(D36)/(C36)*(E36)</f>
        <v>1.9943037078812105</v>
      </c>
      <c r="I36" s="85">
        <f>($B$12)*($B$11)/($B$11-1)*(($B$11*G36)-F36)*(D36)/(C36)*(E36)</f>
        <v>0.48785132741290727</v>
      </c>
      <c r="J36" s="87">
        <f>$F36/$G36</f>
        <v>1.8275602409638552</v>
      </c>
      <c r="K36" s="88">
        <f>H36+I36</f>
        <v>2.4821550352941175</v>
      </c>
      <c r="L36" s="88"/>
    </row>
    <row r="37" spans="1:11" ht="12.75">
      <c r="A37" s="75" t="s">
        <v>46</v>
      </c>
      <c r="B37" s="64"/>
      <c r="C37" s="65"/>
      <c r="D37" s="65"/>
      <c r="E37" s="66"/>
      <c r="F37" s="66"/>
      <c r="G37" s="66"/>
      <c r="H37" s="65"/>
      <c r="I37" s="65"/>
      <c r="J37" s="67"/>
      <c r="K37" s="68"/>
    </row>
    <row r="38" spans="1:11" ht="12.75">
      <c r="A38" s="76">
        <v>1</v>
      </c>
      <c r="B38" s="70">
        <v>19</v>
      </c>
      <c r="C38" s="71">
        <v>0.136</v>
      </c>
      <c r="D38" s="71">
        <v>0.01</v>
      </c>
      <c r="E38" s="72">
        <v>1</v>
      </c>
      <c r="F38" s="72">
        <v>331.2</v>
      </c>
      <c r="G38" s="72">
        <v>179.6</v>
      </c>
      <c r="H38" s="71">
        <f>($B$12)*($B$11)/($B$11-1)*(F38-G38)*(D38)/(C38)*(E38)</f>
        <v>2.7510140319817253</v>
      </c>
      <c r="I38" s="71">
        <f>($B$12)*($B$11)/($B$11-1)*(($B$11*G38)-F38)*(D38)/(C38)*(E38)</f>
        <v>0.605876362135922</v>
      </c>
      <c r="J38" s="73">
        <f>$F38/$G38</f>
        <v>1.8440979955456571</v>
      </c>
      <c r="K38" s="74">
        <f>H38+I38</f>
        <v>3.3568903941176473</v>
      </c>
    </row>
    <row r="39" spans="1:11" ht="12.75">
      <c r="A39" s="76">
        <v>1</v>
      </c>
      <c r="B39" s="70">
        <v>21</v>
      </c>
      <c r="C39" s="71">
        <v>0.136</v>
      </c>
      <c r="D39" s="71">
        <v>0.01</v>
      </c>
      <c r="E39" s="72">
        <v>1</v>
      </c>
      <c r="F39" s="72">
        <v>319.5</v>
      </c>
      <c r="G39" s="72">
        <v>173.1</v>
      </c>
      <c r="H39" s="71">
        <f>($B$12)*($B$11)/($B$11-1)*(F39-G39)*(D39)/(C39)*(E39)</f>
        <v>2.656652073101086</v>
      </c>
      <c r="I39" s="71">
        <f>($B$12)*($B$11)/($B$11-1)*(($B$11*G39)-F39)*(D39)/(C39)*(E39)</f>
        <v>0.5787472989577381</v>
      </c>
      <c r="J39" s="73">
        <f>$F39/$G39</f>
        <v>1.8457538994800693</v>
      </c>
      <c r="K39" s="74">
        <f>H39+I39</f>
        <v>3.235399372058824</v>
      </c>
    </row>
    <row r="40" spans="1:11" ht="12.75">
      <c r="A40" s="76">
        <v>145</v>
      </c>
      <c r="B40" s="70">
        <v>33</v>
      </c>
      <c r="C40" s="71">
        <v>0.136</v>
      </c>
      <c r="D40" s="71">
        <v>0.01</v>
      </c>
      <c r="E40" s="72">
        <v>1</v>
      </c>
      <c r="F40" s="72">
        <v>57.8</v>
      </c>
      <c r="G40" s="72">
        <v>33</v>
      </c>
      <c r="H40" s="71">
        <f>($B$12)*($B$11)/($B$11-1)*(F40-G40)*(D40)/(C40)*(E40)</f>
        <v>0.4500339577384352</v>
      </c>
      <c r="I40" s="71">
        <f>($B$12)*($B$11)/($B$11-1)*(($B$11*G40)-F40)*(D40)/(C40)*(E40)</f>
        <v>0.16676661579097657</v>
      </c>
      <c r="J40" s="73">
        <f>$F40/$G40</f>
        <v>1.7515151515151515</v>
      </c>
      <c r="K40" s="74">
        <f>H40+I40</f>
        <v>0.6168005735294118</v>
      </c>
    </row>
    <row r="41" spans="1:11" ht="12.75">
      <c r="A41" s="76">
        <v>145</v>
      </c>
      <c r="B41" s="70">
        <v>5</v>
      </c>
      <c r="C41" s="71">
        <v>0.136</v>
      </c>
      <c r="D41" s="71">
        <v>0.01</v>
      </c>
      <c r="E41" s="72">
        <v>1</v>
      </c>
      <c r="F41" s="72">
        <v>47.3</v>
      </c>
      <c r="G41" s="72">
        <v>28.1</v>
      </c>
      <c r="H41" s="71">
        <f>($B$12)*($B$11)/($B$11-1)*(F41-G41)*(D41)/(C41)*(E41)</f>
        <v>0.34841338663620786</v>
      </c>
      <c r="I41" s="71">
        <f>($B$12)*($B$11)/($B$11-1)*(($B$11*G41)-F41)*(D41)/(C41)*(E41)</f>
        <v>0.17680164718732158</v>
      </c>
      <c r="J41" s="73">
        <f>$F41/$G41</f>
        <v>1.683274021352313</v>
      </c>
      <c r="K41" s="74">
        <f>H41+I41</f>
        <v>0.5252150338235294</v>
      </c>
    </row>
    <row r="42" spans="1:11" ht="12.75">
      <c r="A42" s="75"/>
      <c r="B42" s="64"/>
      <c r="C42" s="65"/>
      <c r="D42" s="65"/>
      <c r="E42" s="66"/>
      <c r="F42" s="66"/>
      <c r="G42" s="66"/>
      <c r="H42" s="65"/>
      <c r="I42" s="65"/>
      <c r="J42" s="67"/>
      <c r="K42" s="68"/>
    </row>
    <row r="43" spans="1:11" ht="12.75">
      <c r="A43" s="76"/>
      <c r="B43" s="70"/>
      <c r="C43" s="71"/>
      <c r="D43" s="71"/>
      <c r="E43" s="72"/>
      <c r="F43" s="72"/>
      <c r="G43" s="72"/>
      <c r="H43" s="71"/>
      <c r="I43" s="71"/>
      <c r="J43" s="73"/>
      <c r="K43" s="74"/>
    </row>
    <row r="44" spans="1:11" ht="12.75">
      <c r="A44" s="76"/>
      <c r="B44" s="70"/>
      <c r="C44" s="71"/>
      <c r="D44" s="71"/>
      <c r="E44" s="72"/>
      <c r="F44" s="72"/>
      <c r="G44" s="72"/>
      <c r="H44" s="71"/>
      <c r="I44" s="71"/>
      <c r="J44" s="73"/>
      <c r="K44" s="74"/>
    </row>
    <row r="45" spans="1:11" ht="12.75">
      <c r="A45" s="76"/>
      <c r="B45" s="70"/>
      <c r="C45" s="71"/>
      <c r="D45" s="71"/>
      <c r="E45" s="72"/>
      <c r="F45" s="72"/>
      <c r="G45" s="72"/>
      <c r="H45" s="71"/>
      <c r="I45" s="71"/>
      <c r="J45" s="73"/>
      <c r="K45" s="74"/>
    </row>
    <row r="46" spans="1:11" ht="12.75">
      <c r="A46" s="69"/>
      <c r="B46" s="70"/>
      <c r="C46" s="71"/>
      <c r="D46" s="71"/>
      <c r="E46" s="72"/>
      <c r="F46" s="72"/>
      <c r="G46" s="72"/>
      <c r="H46" s="71"/>
      <c r="I46" s="71"/>
      <c r="J46" s="73"/>
      <c r="K46" s="74"/>
    </row>
    <row r="47" spans="1:11" ht="12.75">
      <c r="A47" s="69"/>
      <c r="B47" s="70"/>
      <c r="C47" s="71"/>
      <c r="D47" s="71"/>
      <c r="E47" s="72"/>
      <c r="F47" s="72"/>
      <c r="G47" s="72"/>
      <c r="H47" s="71"/>
      <c r="I47" s="71"/>
      <c r="J47" s="73"/>
      <c r="K47" s="74"/>
    </row>
    <row r="48" spans="1:11" ht="12.75">
      <c r="A48" s="69"/>
      <c r="B48" s="70"/>
      <c r="C48" s="71"/>
      <c r="D48" s="71"/>
      <c r="E48" s="72"/>
      <c r="F48" s="72"/>
      <c r="G48" s="72"/>
      <c r="H48" s="71"/>
      <c r="I48" s="71"/>
      <c r="J48" s="73"/>
      <c r="K48" s="74"/>
    </row>
    <row r="49" spans="1:11" ht="12.75">
      <c r="A49" s="69"/>
      <c r="B49" s="70"/>
      <c r="C49" s="71"/>
      <c r="D49" s="71"/>
      <c r="E49" s="72"/>
      <c r="F49" s="72"/>
      <c r="G49" s="72"/>
      <c r="H49" s="71"/>
      <c r="I49" s="71"/>
      <c r="J49" s="73"/>
      <c r="K49" s="74"/>
    </row>
    <row r="50" spans="1:11" ht="12.75">
      <c r="A50" s="69"/>
      <c r="B50" s="70"/>
      <c r="C50" s="71"/>
      <c r="D50" s="71"/>
      <c r="E50" s="72"/>
      <c r="F50" s="72"/>
      <c r="G50" s="72"/>
      <c r="H50" s="71"/>
      <c r="I50" s="71"/>
      <c r="J50" s="73"/>
      <c r="K50" s="74"/>
    </row>
    <row r="51" spans="1:11" ht="12.75">
      <c r="A51" s="69"/>
      <c r="B51" s="70"/>
      <c r="C51" s="71"/>
      <c r="D51" s="71"/>
      <c r="E51" s="72"/>
      <c r="F51" s="72"/>
      <c r="G51" s="72"/>
      <c r="H51" s="71"/>
      <c r="I51" s="71"/>
      <c r="J51" s="73"/>
      <c r="K51" s="74"/>
    </row>
    <row r="52" spans="1:11" ht="12.75">
      <c r="A52" s="69"/>
      <c r="B52" s="70"/>
      <c r="C52" s="71"/>
      <c r="D52" s="71"/>
      <c r="E52" s="72"/>
      <c r="F52" s="72"/>
      <c r="G52" s="72"/>
      <c r="H52" s="71"/>
      <c r="I52" s="71"/>
      <c r="J52" s="73"/>
      <c r="K52" s="7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 -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womacj</dc:creator>
  <cp:keywords/>
  <dc:description/>
  <cp:lastModifiedBy>womacj</cp:lastModifiedBy>
  <dcterms:created xsi:type="dcterms:W3CDTF">2006-06-02T21:17:46Z</dcterms:created>
  <dcterms:modified xsi:type="dcterms:W3CDTF">2006-06-02T21:18:04Z</dcterms:modified>
  <cp:category/>
  <cp:version/>
  <cp:contentType/>
  <cp:contentStatus/>
</cp:coreProperties>
</file>