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queryTables/queryTable1.xml" ContentType="application/vnd.openxmlformats-officedocument.spreadsheetml.queryTable+xml"/>
  <Override PartName="/xl/queryTables/queryTable2.xml" ContentType="application/vnd.openxmlformats-officedocument.spreadsheetml.queryTable+xml"/>
  <Override PartName="/xl/queryTables/queryTable3.xml" ContentType="application/vnd.openxmlformats-officedocument.spreadsheetml.queryTable+xml"/>
  <Override PartName="/xl/queryTables/queryTable4.xml" ContentType="application/vnd.openxmlformats-officedocument.spreadsheetml.queryTable+xml"/>
  <Override PartName="/xl/queryTables/queryTable5.xml" ContentType="application/vnd.openxmlformats-officedocument.spreadsheetml.queryTable+xml"/>
  <Override PartName="/xl/queryTables/queryTable6.xml" ContentType="application/vnd.openxmlformats-officedocument.spreadsheetml.queryTable+xml"/>
  <Override PartName="/xl/queryTables/queryTable7.xml" ContentType="application/vnd.openxmlformats-officedocument.spreadsheetml.queryTable+xml"/>
  <Override PartName="/xl/queryTables/queryTable8.xml" ContentType="application/vnd.openxmlformats-officedocument.spreadsheetml.queryTable+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5" windowWidth="19035" windowHeight="12015" firstSheet="19" activeTab="22"/>
  </bookViews>
  <sheets>
    <sheet name="master log" sheetId="11" r:id="rId1"/>
    <sheet name="sta_50" sheetId="10" r:id="rId2"/>
    <sheet name="sta_51" sheetId="1" r:id="rId3"/>
    <sheet name="sta_52" sheetId="8" r:id="rId4"/>
    <sheet name="sta_53" sheetId="3" r:id="rId5"/>
    <sheet name="sta_54" sheetId="4" r:id="rId6"/>
    <sheet name="sta_55" sheetId="5" r:id="rId7"/>
    <sheet name="sta_56" sheetId="6" r:id="rId8"/>
    <sheet name="dockton" sheetId="7" r:id="rId9"/>
    <sheet name="chloro." sheetId="22" r:id="rId10"/>
    <sheet name="DO (winkler tit.)" sheetId="12" r:id="rId11"/>
    <sheet name="particle size " sheetId="24" r:id="rId12"/>
    <sheet name="TOC" sheetId="23" r:id="rId13"/>
    <sheet name="phyto. 50" sheetId="15" r:id="rId14"/>
    <sheet name="phyto. 51" sheetId="14" r:id="rId15"/>
    <sheet name="phyto. 52" sheetId="16" r:id="rId16"/>
    <sheet name="phyto. 53" sheetId="17" r:id="rId17"/>
    <sheet name="phyto. 54" sheetId="18" r:id="rId18"/>
    <sheet name="phyto. 55" sheetId="13" r:id="rId19"/>
    <sheet name="phyto. 56" sheetId="19" r:id="rId20"/>
    <sheet name="phyto. Dockton" sheetId="20" r:id="rId21"/>
    <sheet name="phyto. net analysis" sheetId="21" r:id="rId22"/>
    <sheet name="nutrients" sheetId="25" r:id="rId23"/>
  </sheets>
  <definedNames>
    <definedName name="qhm04271253" localSheetId="4">sta_53!$R$2:$X$19</definedName>
    <definedName name="qhm04271254" localSheetId="5">sta_54!$A$2:$U$14</definedName>
    <definedName name="qhm04271255" localSheetId="6">sta_55!$A$2:$U$14</definedName>
    <definedName name="qhm04271256b" localSheetId="7">sta_56!$A$2:$U$6</definedName>
    <definedName name="qhm042712dockton" localSheetId="8">dockton!$A$2:$U$6</definedName>
    <definedName name="qmh04271250" localSheetId="1">sta_50!$A$2:$T$167</definedName>
    <definedName name="qmh04271250" localSheetId="2">sta_51!$A$2:$U$167</definedName>
    <definedName name="qmh04271252" localSheetId="3">sta_52!$A$2:$U$14</definedName>
  </definedNames>
  <calcPr calcId="145621"/>
</workbook>
</file>

<file path=xl/calcChain.xml><?xml version="1.0" encoding="utf-8"?>
<calcChain xmlns="http://schemas.openxmlformats.org/spreadsheetml/2006/main">
  <c r="J100" i="25" l="1"/>
  <c r="G100" i="25"/>
  <c r="D100" i="25"/>
  <c r="J99" i="25"/>
  <c r="G99" i="25"/>
  <c r="D99" i="25"/>
  <c r="J98" i="25"/>
  <c r="D98" i="25"/>
  <c r="J97" i="25"/>
  <c r="G97" i="25"/>
  <c r="D97" i="25"/>
  <c r="J96" i="25"/>
  <c r="G96" i="25"/>
  <c r="D96" i="25"/>
  <c r="J95" i="25"/>
  <c r="G95" i="25"/>
  <c r="D95" i="25"/>
  <c r="J94" i="25"/>
  <c r="G94" i="25"/>
  <c r="D94" i="25"/>
  <c r="J93" i="25"/>
  <c r="G93" i="25"/>
  <c r="D93" i="25"/>
  <c r="D74" i="25"/>
  <c r="C74" i="25"/>
  <c r="B74" i="25"/>
  <c r="D90" i="25"/>
  <c r="C90" i="25"/>
  <c r="B90" i="25"/>
  <c r="C86" i="25"/>
  <c r="D86" i="25"/>
  <c r="B86" i="25"/>
  <c r="B82" i="25"/>
  <c r="C82" i="25"/>
  <c r="D82" i="25"/>
  <c r="C78" i="25"/>
  <c r="D78" i="25"/>
  <c r="B78" i="25"/>
  <c r="B70" i="25"/>
  <c r="C70" i="25"/>
  <c r="D70" i="25"/>
  <c r="C66" i="25"/>
  <c r="D66" i="25"/>
  <c r="B66" i="25"/>
  <c r="C62" i="25"/>
  <c r="D62" i="25"/>
  <c r="B62" i="25"/>
  <c r="L10" i="24" l="1"/>
  <c r="K10" i="24"/>
  <c r="J10" i="24"/>
  <c r="I10" i="24"/>
  <c r="H10" i="24"/>
  <c r="G10" i="24"/>
  <c r="F10" i="24"/>
  <c r="E10" i="24"/>
  <c r="D10" i="24"/>
  <c r="C10" i="24"/>
  <c r="B10" i="24"/>
  <c r="M7" i="24"/>
  <c r="L7" i="24"/>
  <c r="K7" i="24"/>
  <c r="J7" i="24"/>
  <c r="I7" i="24"/>
  <c r="H7" i="24"/>
  <c r="F7" i="24"/>
  <c r="E7" i="24"/>
  <c r="D7" i="24"/>
  <c r="C7" i="24"/>
  <c r="G7" i="24" s="1"/>
  <c r="B7" i="24"/>
  <c r="M4" i="24"/>
  <c r="L4" i="24"/>
  <c r="K4" i="24"/>
  <c r="J4" i="24"/>
  <c r="I4" i="24"/>
  <c r="H4" i="24"/>
  <c r="G4" i="24"/>
  <c r="F4" i="24"/>
  <c r="E4" i="24"/>
  <c r="D4" i="24"/>
  <c r="C4" i="24"/>
  <c r="B4" i="24"/>
  <c r="H6" i="23"/>
  <c r="I6" i="23" s="1"/>
  <c r="F6" i="23"/>
  <c r="D6" i="23"/>
  <c r="H5" i="23"/>
  <c r="I5" i="23" s="1"/>
  <c r="F5" i="23"/>
  <c r="D5" i="23"/>
  <c r="H4" i="23"/>
  <c r="I4" i="23" s="1"/>
  <c r="F4" i="23"/>
  <c r="D4" i="23"/>
  <c r="H3" i="23"/>
  <c r="I3" i="23" s="1"/>
  <c r="F3" i="23"/>
  <c r="D3" i="23"/>
  <c r="K62" i="22" l="1"/>
  <c r="J62" i="22"/>
  <c r="I62" i="22"/>
  <c r="K61" i="22"/>
  <c r="J61" i="22"/>
  <c r="I61" i="22"/>
  <c r="K60" i="22"/>
  <c r="J60" i="22"/>
  <c r="I60" i="22"/>
  <c r="K59" i="22"/>
  <c r="J59" i="22"/>
  <c r="I59" i="22"/>
  <c r="K58" i="22"/>
  <c r="J58" i="22"/>
  <c r="I58" i="22"/>
  <c r="K57" i="22"/>
  <c r="J57" i="22"/>
  <c r="I57" i="22"/>
  <c r="K56" i="22"/>
  <c r="J56" i="22"/>
  <c r="I56" i="22"/>
  <c r="K55" i="22"/>
  <c r="J55" i="22"/>
  <c r="I55" i="22"/>
  <c r="K54" i="22"/>
  <c r="J54" i="22"/>
  <c r="I54" i="22"/>
  <c r="K53" i="22"/>
  <c r="J53" i="22"/>
  <c r="I53" i="22"/>
  <c r="K52" i="22"/>
  <c r="J52" i="22"/>
  <c r="I52" i="22"/>
  <c r="K51" i="22"/>
  <c r="J51" i="22"/>
  <c r="I51" i="22"/>
  <c r="K50" i="22"/>
  <c r="J50" i="22"/>
  <c r="I50" i="22"/>
  <c r="K49" i="22"/>
  <c r="J49" i="22"/>
  <c r="I49" i="22"/>
  <c r="K48" i="22"/>
  <c r="J48" i="22"/>
  <c r="I48" i="22"/>
  <c r="K47" i="22"/>
  <c r="J47" i="22"/>
  <c r="I47" i="22"/>
  <c r="K46" i="22"/>
  <c r="J46" i="22"/>
  <c r="I46" i="22"/>
  <c r="K45" i="22"/>
  <c r="J45" i="22"/>
  <c r="I45" i="22"/>
  <c r="K44" i="22"/>
  <c r="J44" i="22"/>
  <c r="I44" i="22"/>
  <c r="K43" i="22"/>
  <c r="J43" i="22"/>
  <c r="I43" i="22"/>
  <c r="K42" i="22"/>
  <c r="J42" i="22"/>
  <c r="I42" i="22"/>
  <c r="K41" i="22"/>
  <c r="J41" i="22"/>
  <c r="I41" i="22"/>
  <c r="K40" i="22"/>
  <c r="J40" i="22"/>
  <c r="I40" i="22"/>
  <c r="K39" i="22"/>
  <c r="J39" i="22"/>
  <c r="I39" i="22"/>
  <c r="K38" i="22"/>
  <c r="J38" i="22"/>
  <c r="I38" i="22"/>
  <c r="K37" i="22"/>
  <c r="J37" i="22"/>
  <c r="I37" i="22"/>
  <c r="K36" i="22"/>
  <c r="J36" i="22"/>
  <c r="I36" i="22"/>
  <c r="K35" i="22"/>
  <c r="J35" i="22"/>
  <c r="I35" i="22"/>
  <c r="K34" i="22"/>
  <c r="J34" i="22"/>
  <c r="I34" i="22"/>
  <c r="K33" i="22"/>
  <c r="J33" i="22"/>
  <c r="I33" i="22"/>
  <c r="K32" i="22"/>
  <c r="J32" i="22"/>
  <c r="I32" i="22"/>
  <c r="K31" i="22"/>
  <c r="J31" i="22"/>
  <c r="I31" i="22"/>
  <c r="K30" i="22"/>
  <c r="J30" i="22"/>
  <c r="I30" i="22"/>
  <c r="K29" i="22"/>
  <c r="J29" i="22"/>
  <c r="I29" i="22"/>
  <c r="K28" i="22"/>
  <c r="J28" i="22"/>
  <c r="I28" i="22"/>
  <c r="K27" i="22"/>
  <c r="J27" i="22"/>
  <c r="I27" i="22"/>
  <c r="K26" i="22"/>
  <c r="J26" i="22"/>
  <c r="I26" i="22"/>
  <c r="K25" i="22"/>
  <c r="J25" i="22"/>
  <c r="I25" i="22"/>
  <c r="K24" i="22"/>
  <c r="J24" i="22"/>
  <c r="I24" i="22"/>
  <c r="K23" i="22"/>
  <c r="J23" i="22"/>
  <c r="I23" i="22"/>
  <c r="K22" i="22"/>
  <c r="J22" i="22"/>
  <c r="I22" i="22"/>
  <c r="K21" i="22"/>
  <c r="J21" i="22"/>
  <c r="I21" i="22"/>
  <c r="K20" i="22"/>
  <c r="J20" i="22"/>
  <c r="I20" i="22"/>
  <c r="K19" i="22"/>
  <c r="J19" i="22"/>
  <c r="I19" i="22"/>
  <c r="K18" i="22"/>
  <c r="J18" i="22"/>
  <c r="I18" i="22"/>
  <c r="K17" i="22"/>
  <c r="J17" i="22"/>
  <c r="I17" i="22"/>
  <c r="E31" i="13" l="1"/>
  <c r="B31" i="13"/>
  <c r="I29" i="19" l="1"/>
  <c r="J29" i="19" s="1"/>
  <c r="H29" i="19"/>
  <c r="E29" i="19"/>
  <c r="I28" i="19"/>
  <c r="J28" i="19" s="1"/>
  <c r="H28" i="19"/>
  <c r="E28" i="19"/>
  <c r="I27" i="19"/>
  <c r="J27" i="19" s="1"/>
  <c r="H27" i="19"/>
  <c r="E27" i="19"/>
  <c r="I26" i="19"/>
  <c r="J26" i="19" s="1"/>
  <c r="H26" i="19"/>
  <c r="E26" i="19"/>
  <c r="I25" i="19"/>
  <c r="J25" i="19" s="1"/>
  <c r="H25" i="19"/>
  <c r="E25" i="19"/>
  <c r="I24" i="19"/>
  <c r="J24" i="19" s="1"/>
  <c r="H24" i="19"/>
  <c r="E24" i="19"/>
  <c r="I23" i="19"/>
  <c r="J23" i="19" s="1"/>
  <c r="H23" i="19"/>
  <c r="E23" i="19"/>
  <c r="F20" i="19"/>
  <c r="H18" i="19"/>
  <c r="H15" i="19"/>
  <c r="I15" i="19" s="1"/>
  <c r="E15" i="19"/>
  <c r="H14" i="19"/>
  <c r="I14" i="19" s="1"/>
  <c r="E14" i="19"/>
  <c r="J14" i="19" s="1"/>
  <c r="H13" i="19"/>
  <c r="I13" i="19" s="1"/>
  <c r="E13" i="19"/>
  <c r="H12" i="19"/>
  <c r="I12" i="19" s="1"/>
  <c r="E12" i="19"/>
  <c r="J12" i="19" s="1"/>
  <c r="H11" i="19"/>
  <c r="I11" i="19" s="1"/>
  <c r="E11" i="19"/>
  <c r="J11" i="19" s="1"/>
  <c r="H10" i="19"/>
  <c r="I10" i="19" s="1"/>
  <c r="E10" i="19"/>
  <c r="J10" i="19" s="1"/>
  <c r="H9" i="19"/>
  <c r="I9" i="19" s="1"/>
  <c r="E9" i="19"/>
  <c r="J9" i="19" s="1"/>
  <c r="H8" i="19"/>
  <c r="I8" i="19" s="1"/>
  <c r="E8" i="19"/>
  <c r="J8" i="19" s="1"/>
  <c r="H7" i="19"/>
  <c r="I7" i="19" s="1"/>
  <c r="E7" i="19"/>
  <c r="J7" i="19" s="1"/>
  <c r="H6" i="19"/>
  <c r="I6" i="19" s="1"/>
  <c r="E6" i="19"/>
  <c r="J6" i="19" s="1"/>
  <c r="F4" i="19"/>
  <c r="H2" i="19" s="1"/>
  <c r="J13" i="19" l="1"/>
  <c r="J15" i="19"/>
  <c r="I33" i="18" l="1"/>
  <c r="J33" i="18" s="1"/>
  <c r="H33" i="18"/>
  <c r="E33" i="18"/>
  <c r="I32" i="18"/>
  <c r="J32" i="18" s="1"/>
  <c r="H32" i="18"/>
  <c r="E32" i="18"/>
  <c r="I31" i="18"/>
  <c r="J31" i="18" s="1"/>
  <c r="H31" i="18"/>
  <c r="E31" i="18"/>
  <c r="I30" i="18"/>
  <c r="J30" i="18" s="1"/>
  <c r="H30" i="18"/>
  <c r="E30" i="18"/>
  <c r="I29" i="18"/>
  <c r="J29" i="18" s="1"/>
  <c r="H29" i="18"/>
  <c r="E29" i="18"/>
  <c r="I28" i="18"/>
  <c r="J28" i="18" s="1"/>
  <c r="H28" i="18"/>
  <c r="E28" i="18"/>
  <c r="I27" i="18"/>
  <c r="J27" i="18" s="1"/>
  <c r="H27" i="18"/>
  <c r="E27" i="18"/>
  <c r="I26" i="18"/>
  <c r="J26" i="18" s="1"/>
  <c r="H26" i="18"/>
  <c r="E26" i="18"/>
  <c r="I25" i="18"/>
  <c r="J25" i="18" s="1"/>
  <c r="H25" i="18"/>
  <c r="E25" i="18"/>
  <c r="I24" i="18"/>
  <c r="J24" i="18" s="1"/>
  <c r="H24" i="18"/>
  <c r="E24" i="18"/>
  <c r="F21" i="18"/>
  <c r="H19" i="18"/>
  <c r="H17" i="18"/>
  <c r="I17" i="18" s="1"/>
  <c r="E17" i="18"/>
  <c r="H16" i="18"/>
  <c r="I16" i="18" s="1"/>
  <c r="E16" i="18"/>
  <c r="J16" i="18" s="1"/>
  <c r="H15" i="18"/>
  <c r="I15" i="18" s="1"/>
  <c r="E15" i="18"/>
  <c r="H14" i="18"/>
  <c r="I14" i="18" s="1"/>
  <c r="E14" i="18"/>
  <c r="J14" i="18" s="1"/>
  <c r="H13" i="18"/>
  <c r="I13" i="18" s="1"/>
  <c r="E13" i="18"/>
  <c r="H12" i="18"/>
  <c r="I12" i="18" s="1"/>
  <c r="E12" i="18"/>
  <c r="J12" i="18" s="1"/>
  <c r="H11" i="18"/>
  <c r="I11" i="18" s="1"/>
  <c r="E11" i="18"/>
  <c r="H10" i="18"/>
  <c r="I10" i="18" s="1"/>
  <c r="E10" i="18"/>
  <c r="J10" i="18" s="1"/>
  <c r="H9" i="18"/>
  <c r="I9" i="18" s="1"/>
  <c r="E9" i="18"/>
  <c r="H8" i="18"/>
  <c r="I8" i="18" s="1"/>
  <c r="E8" i="18"/>
  <c r="J8" i="18" s="1"/>
  <c r="H7" i="18"/>
  <c r="I7" i="18" s="1"/>
  <c r="E7" i="18"/>
  <c r="H6" i="18"/>
  <c r="I6" i="18" s="1"/>
  <c r="E6" i="18"/>
  <c r="J6" i="18" s="1"/>
  <c r="F4" i="18"/>
  <c r="H2" i="18" s="1"/>
  <c r="J7" i="18" l="1"/>
  <c r="J9" i="18"/>
  <c r="J11" i="18"/>
  <c r="J13" i="18"/>
  <c r="J15" i="18"/>
  <c r="J17" i="18"/>
  <c r="I32" i="17" l="1"/>
  <c r="J32" i="17" s="1"/>
  <c r="H32" i="17"/>
  <c r="E32" i="17"/>
  <c r="I31" i="17"/>
  <c r="J31" i="17" s="1"/>
  <c r="H31" i="17"/>
  <c r="E31" i="17"/>
  <c r="I30" i="17"/>
  <c r="J30" i="17" s="1"/>
  <c r="H30" i="17"/>
  <c r="E30" i="17"/>
  <c r="I29" i="17"/>
  <c r="J29" i="17" s="1"/>
  <c r="H29" i="17"/>
  <c r="E29" i="17"/>
  <c r="I28" i="17"/>
  <c r="J28" i="17" s="1"/>
  <c r="H28" i="17"/>
  <c r="E28" i="17"/>
  <c r="I27" i="17"/>
  <c r="J27" i="17" s="1"/>
  <c r="H27" i="17"/>
  <c r="E27" i="17"/>
  <c r="I26" i="17"/>
  <c r="J26" i="17" s="1"/>
  <c r="H26" i="17"/>
  <c r="E26" i="17"/>
  <c r="I25" i="17"/>
  <c r="J25" i="17" s="1"/>
  <c r="H25" i="17"/>
  <c r="E25" i="17"/>
  <c r="I24" i="17"/>
  <c r="J24" i="17" s="1"/>
  <c r="H24" i="17"/>
  <c r="E24" i="17"/>
  <c r="I23" i="17"/>
  <c r="J23" i="17" s="1"/>
  <c r="H23" i="17"/>
  <c r="E23" i="17"/>
  <c r="I22" i="17"/>
  <c r="J22" i="17" s="1"/>
  <c r="H22" i="17"/>
  <c r="E22" i="17"/>
  <c r="I21" i="17"/>
  <c r="J21" i="17" s="1"/>
  <c r="H21" i="17"/>
  <c r="E21" i="17"/>
  <c r="I20" i="17"/>
  <c r="J20" i="17" s="1"/>
  <c r="H20" i="17"/>
  <c r="E20" i="17"/>
  <c r="I17" i="17"/>
  <c r="J17" i="17" s="1"/>
  <c r="H17" i="17"/>
  <c r="E17" i="17"/>
  <c r="I16" i="17"/>
  <c r="J16" i="17" s="1"/>
  <c r="H16" i="17"/>
  <c r="E16" i="17"/>
  <c r="I15" i="17"/>
  <c r="J15" i="17" s="1"/>
  <c r="H15" i="17"/>
  <c r="E15" i="17"/>
  <c r="I14" i="17"/>
  <c r="J14" i="17" s="1"/>
  <c r="H14" i="17"/>
  <c r="E14" i="17"/>
  <c r="I13" i="17"/>
  <c r="J13" i="17" s="1"/>
  <c r="H13" i="17"/>
  <c r="E13" i="17"/>
  <c r="I12" i="17"/>
  <c r="J12" i="17" s="1"/>
  <c r="H12" i="17"/>
  <c r="E12" i="17"/>
  <c r="I11" i="17"/>
  <c r="J11" i="17" s="1"/>
  <c r="H11" i="17"/>
  <c r="E11" i="17"/>
  <c r="I10" i="17"/>
  <c r="J10" i="17" s="1"/>
  <c r="H10" i="17"/>
  <c r="E10" i="17"/>
  <c r="I9" i="17"/>
  <c r="J9" i="17" s="1"/>
  <c r="H9" i="17"/>
  <c r="E9" i="17"/>
  <c r="I8" i="17"/>
  <c r="J8" i="17" s="1"/>
  <c r="H8" i="17"/>
  <c r="E8" i="17"/>
  <c r="I7" i="17"/>
  <c r="J7" i="17" s="1"/>
  <c r="H7" i="17"/>
  <c r="E7" i="17"/>
  <c r="I6" i="17"/>
  <c r="J6" i="17" s="1"/>
  <c r="H6" i="17"/>
  <c r="E6" i="17"/>
  <c r="I53" i="20" l="1"/>
  <c r="J53" i="20" s="1"/>
  <c r="H53" i="20"/>
  <c r="E53" i="20"/>
  <c r="I52" i="20"/>
  <c r="J52" i="20" s="1"/>
  <c r="H52" i="20"/>
  <c r="E52" i="20"/>
  <c r="I51" i="20"/>
  <c r="J51" i="20" s="1"/>
  <c r="H51" i="20"/>
  <c r="E51" i="20"/>
  <c r="I50" i="20"/>
  <c r="J50" i="20" s="1"/>
  <c r="H50" i="20"/>
  <c r="E50" i="20"/>
  <c r="I49" i="20"/>
  <c r="J49" i="20" s="1"/>
  <c r="H49" i="20"/>
  <c r="E49" i="20"/>
  <c r="I48" i="20"/>
  <c r="J48" i="20" s="1"/>
  <c r="H48" i="20"/>
  <c r="E48" i="20"/>
  <c r="I47" i="20"/>
  <c r="J47" i="20" s="1"/>
  <c r="H47" i="20"/>
  <c r="E47" i="20"/>
  <c r="I46" i="20"/>
  <c r="J46" i="20" s="1"/>
  <c r="H46" i="20"/>
  <c r="E46" i="20"/>
  <c r="I45" i="20"/>
  <c r="J45" i="20" s="1"/>
  <c r="H45" i="20"/>
  <c r="E45" i="20"/>
  <c r="I44" i="20"/>
  <c r="J44" i="20" s="1"/>
  <c r="H44" i="20"/>
  <c r="E44" i="20"/>
  <c r="I43" i="20"/>
  <c r="J43" i="20" s="1"/>
  <c r="H43" i="20"/>
  <c r="E43" i="20"/>
  <c r="I42" i="20"/>
  <c r="J42" i="20" s="1"/>
  <c r="H42" i="20"/>
  <c r="E42" i="20"/>
  <c r="I41" i="20"/>
  <c r="J41" i="20" s="1"/>
  <c r="H41" i="20"/>
  <c r="E41" i="20"/>
  <c r="I40" i="20"/>
  <c r="J40" i="20" s="1"/>
  <c r="H40" i="20"/>
  <c r="E40" i="20"/>
  <c r="I39" i="20"/>
  <c r="J39" i="20" s="1"/>
  <c r="H39" i="20"/>
  <c r="E39" i="20"/>
  <c r="I38" i="20"/>
  <c r="J38" i="20" s="1"/>
  <c r="H38" i="20"/>
  <c r="E38" i="20"/>
  <c r="I37" i="20"/>
  <c r="J37" i="20" s="1"/>
  <c r="H37" i="20"/>
  <c r="E37" i="20"/>
  <c r="I36" i="20"/>
  <c r="J36" i="20" s="1"/>
  <c r="H36" i="20"/>
  <c r="E36" i="20"/>
  <c r="I35" i="20"/>
  <c r="J35" i="20" s="1"/>
  <c r="H35" i="20"/>
  <c r="E35" i="20"/>
  <c r="I34" i="20"/>
  <c r="J34" i="20" s="1"/>
  <c r="H34" i="20"/>
  <c r="E34" i="20"/>
  <c r="I33" i="20"/>
  <c r="J33" i="20" s="1"/>
  <c r="H33" i="20"/>
  <c r="E33" i="20"/>
  <c r="I32" i="20"/>
  <c r="J32" i="20" s="1"/>
  <c r="H32" i="20"/>
  <c r="E32" i="20"/>
  <c r="I31" i="20"/>
  <c r="J31" i="20" s="1"/>
  <c r="H31" i="20"/>
  <c r="E31" i="20"/>
  <c r="F29" i="20"/>
  <c r="H27" i="20"/>
  <c r="H20" i="20"/>
  <c r="I20" i="20" s="1"/>
  <c r="E20" i="20"/>
  <c r="J20" i="20" s="1"/>
  <c r="H19" i="20"/>
  <c r="I19" i="20" s="1"/>
  <c r="E19" i="20"/>
  <c r="J19" i="20" s="1"/>
  <c r="H18" i="20"/>
  <c r="I18" i="20" s="1"/>
  <c r="E18" i="20"/>
  <c r="J18" i="20" s="1"/>
  <c r="H17" i="20"/>
  <c r="I17" i="20" s="1"/>
  <c r="E17" i="20"/>
  <c r="J17" i="20" s="1"/>
  <c r="H16" i="20"/>
  <c r="I16" i="20" s="1"/>
  <c r="E16" i="20"/>
  <c r="J16" i="20" s="1"/>
  <c r="H15" i="20"/>
  <c r="I15" i="20" s="1"/>
  <c r="E15" i="20"/>
  <c r="J15" i="20" s="1"/>
  <c r="H14" i="20"/>
  <c r="I14" i="20" s="1"/>
  <c r="E14" i="20"/>
  <c r="J14" i="20" s="1"/>
  <c r="H13" i="20"/>
  <c r="I13" i="20" s="1"/>
  <c r="E13" i="20"/>
  <c r="J13" i="20" s="1"/>
  <c r="H12" i="20"/>
  <c r="I12" i="20" s="1"/>
  <c r="E12" i="20"/>
  <c r="J12" i="20" s="1"/>
  <c r="H11" i="20"/>
  <c r="I11" i="20" s="1"/>
  <c r="E11" i="20"/>
  <c r="J11" i="20" s="1"/>
  <c r="H10" i="20"/>
  <c r="I10" i="20" s="1"/>
  <c r="E10" i="20"/>
  <c r="J10" i="20" s="1"/>
  <c r="H9" i="20"/>
  <c r="I9" i="20" s="1"/>
  <c r="E9" i="20"/>
  <c r="J9" i="20" s="1"/>
  <c r="H8" i="20"/>
  <c r="I8" i="20" s="1"/>
  <c r="E8" i="20"/>
  <c r="J8" i="20" s="1"/>
  <c r="H7" i="20"/>
  <c r="I7" i="20" s="1"/>
  <c r="E7" i="20"/>
  <c r="J7" i="20" s="1"/>
  <c r="H6" i="20"/>
  <c r="I6" i="20" s="1"/>
  <c r="E6" i="20"/>
  <c r="J6" i="20" s="1"/>
  <c r="F4" i="20"/>
  <c r="H2" i="20" s="1"/>
  <c r="H41" i="15" l="1"/>
  <c r="I41" i="15" s="1"/>
  <c r="D41" i="15"/>
  <c r="E41" i="15" s="1"/>
  <c r="H40" i="15"/>
  <c r="I40" i="15" s="1"/>
  <c r="E40" i="15"/>
  <c r="D40" i="15"/>
  <c r="H39" i="15"/>
  <c r="I39" i="15" s="1"/>
  <c r="E39" i="15"/>
  <c r="J39" i="15" s="1"/>
  <c r="D39" i="15"/>
  <c r="I38" i="15"/>
  <c r="H38" i="15"/>
  <c r="D38" i="15"/>
  <c r="E38" i="15" s="1"/>
  <c r="J38" i="15" s="1"/>
  <c r="I37" i="15"/>
  <c r="H37" i="15"/>
  <c r="D37" i="15"/>
  <c r="E37" i="15" s="1"/>
  <c r="J37" i="15" s="1"/>
  <c r="H36" i="15"/>
  <c r="I36" i="15" s="1"/>
  <c r="E36" i="15"/>
  <c r="D36" i="15"/>
  <c r="H35" i="15"/>
  <c r="I35" i="15" s="1"/>
  <c r="E35" i="15"/>
  <c r="J35" i="15" s="1"/>
  <c r="D35" i="15"/>
  <c r="I34" i="15"/>
  <c r="H34" i="15"/>
  <c r="D34" i="15"/>
  <c r="E34" i="15" s="1"/>
  <c r="J34" i="15" s="1"/>
  <c r="I33" i="15"/>
  <c r="H33" i="15"/>
  <c r="D33" i="15"/>
  <c r="E33" i="15" s="1"/>
  <c r="J33" i="15" s="1"/>
  <c r="H15" i="15"/>
  <c r="I15" i="15" s="1"/>
  <c r="E15" i="15"/>
  <c r="D15" i="15"/>
  <c r="H14" i="15"/>
  <c r="I14" i="15" s="1"/>
  <c r="E14" i="15"/>
  <c r="J14" i="15" s="1"/>
  <c r="D14" i="15"/>
  <c r="I13" i="15"/>
  <c r="H13" i="15"/>
  <c r="D13" i="15"/>
  <c r="E13" i="15" s="1"/>
  <c r="J13" i="15" s="1"/>
  <c r="I12" i="15"/>
  <c r="H12" i="15"/>
  <c r="D12" i="15"/>
  <c r="E12" i="15" s="1"/>
  <c r="J12" i="15" s="1"/>
  <c r="H11" i="15"/>
  <c r="I11" i="15" s="1"/>
  <c r="E11" i="15"/>
  <c r="D11" i="15"/>
  <c r="H10" i="15"/>
  <c r="I10" i="15" s="1"/>
  <c r="E10" i="15"/>
  <c r="J10" i="15" s="1"/>
  <c r="D10" i="15"/>
  <c r="I9" i="15"/>
  <c r="H9" i="15"/>
  <c r="D9" i="15"/>
  <c r="E9" i="15" s="1"/>
  <c r="J9" i="15" s="1"/>
  <c r="I8" i="15"/>
  <c r="H8" i="15"/>
  <c r="D8" i="15"/>
  <c r="E8" i="15" s="1"/>
  <c r="J8" i="15" s="1"/>
  <c r="H7" i="15"/>
  <c r="I7" i="15" s="1"/>
  <c r="E7" i="15"/>
  <c r="D7" i="15"/>
  <c r="H6" i="15"/>
  <c r="I6" i="15" s="1"/>
  <c r="E6" i="15"/>
  <c r="J6" i="15" s="1"/>
  <c r="D6" i="15"/>
  <c r="J7" i="15" l="1"/>
  <c r="J11" i="15"/>
  <c r="J15" i="15"/>
  <c r="J36" i="15"/>
  <c r="J40" i="15"/>
  <c r="J41" i="15"/>
  <c r="I34" i="16" l="1"/>
  <c r="J34" i="16" s="1"/>
  <c r="H34" i="16"/>
  <c r="E34" i="16"/>
  <c r="I33" i="16"/>
  <c r="J33" i="16" s="1"/>
  <c r="H33" i="16"/>
  <c r="E33" i="16"/>
  <c r="I32" i="16"/>
  <c r="J32" i="16" s="1"/>
  <c r="H32" i="16"/>
  <c r="E32" i="16"/>
  <c r="I31" i="16"/>
  <c r="J31" i="16" s="1"/>
  <c r="H31" i="16"/>
  <c r="E31" i="16"/>
  <c r="I30" i="16"/>
  <c r="J30" i="16" s="1"/>
  <c r="H30" i="16"/>
  <c r="E30" i="16"/>
  <c r="I29" i="16"/>
  <c r="J29" i="16" s="1"/>
  <c r="H29" i="16"/>
  <c r="E29" i="16"/>
  <c r="I28" i="16"/>
  <c r="J28" i="16" s="1"/>
  <c r="H28" i="16"/>
  <c r="E28" i="16"/>
  <c r="I27" i="16"/>
  <c r="J27" i="16" s="1"/>
  <c r="H27" i="16"/>
  <c r="E27" i="16"/>
  <c r="I26" i="16"/>
  <c r="J26" i="16" s="1"/>
  <c r="H26" i="16"/>
  <c r="E26" i="16"/>
  <c r="I25" i="16"/>
  <c r="J25" i="16" s="1"/>
  <c r="H25" i="16"/>
  <c r="E25" i="16"/>
  <c r="I24" i="16"/>
  <c r="J24" i="16" s="1"/>
  <c r="H24" i="16"/>
  <c r="E24" i="16"/>
  <c r="F21" i="16"/>
  <c r="H19" i="16"/>
  <c r="H17" i="16"/>
  <c r="I17" i="16" s="1"/>
  <c r="E17" i="16"/>
  <c r="H16" i="16"/>
  <c r="I16" i="16" s="1"/>
  <c r="E16" i="16"/>
  <c r="J16" i="16" s="1"/>
  <c r="H15" i="16"/>
  <c r="I15" i="16" s="1"/>
  <c r="E15" i="16"/>
  <c r="H14" i="16"/>
  <c r="I14" i="16" s="1"/>
  <c r="E14" i="16"/>
  <c r="J14" i="16" s="1"/>
  <c r="H13" i="16"/>
  <c r="I13" i="16" s="1"/>
  <c r="E13" i="16"/>
  <c r="H12" i="16"/>
  <c r="I12" i="16" s="1"/>
  <c r="E12" i="16"/>
  <c r="J12" i="16" s="1"/>
  <c r="H11" i="16"/>
  <c r="I11" i="16" s="1"/>
  <c r="E11" i="16"/>
  <c r="H10" i="16"/>
  <c r="I10" i="16" s="1"/>
  <c r="E10" i="16"/>
  <c r="J10" i="16" s="1"/>
  <c r="H9" i="16"/>
  <c r="I9" i="16" s="1"/>
  <c r="E9" i="16"/>
  <c r="H8" i="16"/>
  <c r="I8" i="16" s="1"/>
  <c r="E8" i="16"/>
  <c r="J8" i="16" s="1"/>
  <c r="H7" i="16"/>
  <c r="I7" i="16" s="1"/>
  <c r="E7" i="16"/>
  <c r="H6" i="16"/>
  <c r="I6" i="16" s="1"/>
  <c r="E6" i="16"/>
  <c r="J6" i="16" s="1"/>
  <c r="F4" i="16"/>
  <c r="H2" i="16" s="1"/>
  <c r="E5" i="14"/>
  <c r="H5" i="14"/>
  <c r="I5" i="14" s="1"/>
  <c r="E6" i="14"/>
  <c r="H6" i="14"/>
  <c r="I6" i="14" s="1"/>
  <c r="E7" i="14"/>
  <c r="H7" i="14"/>
  <c r="I7" i="14"/>
  <c r="J7" i="14" s="1"/>
  <c r="E8" i="14"/>
  <c r="H8" i="14"/>
  <c r="I8" i="14"/>
  <c r="J8" i="14" s="1"/>
  <c r="E9" i="14"/>
  <c r="H9" i="14"/>
  <c r="I9" i="14" s="1"/>
  <c r="J9" i="14" s="1"/>
  <c r="E10" i="14"/>
  <c r="H10" i="14"/>
  <c r="I10" i="14" s="1"/>
  <c r="J10" i="14" s="1"/>
  <c r="E11" i="14"/>
  <c r="H11" i="14"/>
  <c r="I11" i="14"/>
  <c r="J11" i="14" s="1"/>
  <c r="E12" i="14"/>
  <c r="H12" i="14"/>
  <c r="I12" i="14"/>
  <c r="J12" i="14" s="1"/>
  <c r="E13" i="14"/>
  <c r="H13" i="14"/>
  <c r="I13" i="14" s="1"/>
  <c r="J13" i="14" s="1"/>
  <c r="E14" i="14"/>
  <c r="H14" i="14"/>
  <c r="I14" i="14" s="1"/>
  <c r="J14" i="14" s="1"/>
  <c r="E18" i="14"/>
  <c r="H18" i="14"/>
  <c r="I18" i="14"/>
  <c r="E19" i="14"/>
  <c r="H19" i="14"/>
  <c r="I19" i="14"/>
  <c r="E20" i="14"/>
  <c r="H20" i="14"/>
  <c r="I20" i="14" s="1"/>
  <c r="J20" i="14" s="1"/>
  <c r="E21" i="14"/>
  <c r="H21" i="14"/>
  <c r="I21" i="14" s="1"/>
  <c r="J21" i="14" s="1"/>
  <c r="E22" i="14"/>
  <c r="H22" i="14"/>
  <c r="I22" i="14"/>
  <c r="E23" i="14"/>
  <c r="H23" i="14"/>
  <c r="I23" i="14"/>
  <c r="J23" i="14" s="1"/>
  <c r="E24" i="14"/>
  <c r="H24" i="14"/>
  <c r="I24" i="14" s="1"/>
  <c r="J24" i="14" s="1"/>
  <c r="E25" i="14"/>
  <c r="H25" i="14"/>
  <c r="I25" i="14" s="1"/>
  <c r="J25" i="14" s="1"/>
  <c r="J7" i="16" l="1"/>
  <c r="J9" i="16"/>
  <c r="J11" i="16"/>
  <c r="J13" i="16"/>
  <c r="J15" i="16"/>
  <c r="J17" i="16"/>
  <c r="J19" i="14"/>
  <c r="J6" i="14"/>
  <c r="J22" i="14"/>
  <c r="J18" i="14"/>
  <c r="J5" i="14"/>
  <c r="F9" i="12" l="1"/>
  <c r="G57" i="12" s="1"/>
  <c r="I57" i="12" l="1"/>
  <c r="H57" i="12"/>
  <c r="G19" i="12"/>
  <c r="G17" i="12"/>
  <c r="G16" i="12"/>
  <c r="G20" i="12"/>
  <c r="G24" i="12"/>
  <c r="G28" i="12"/>
  <c r="G32" i="12"/>
  <c r="G36" i="12"/>
  <c r="G40" i="12"/>
  <c r="G44" i="12"/>
  <c r="G48" i="12"/>
  <c r="G52" i="12"/>
  <c r="G56" i="12"/>
  <c r="G15" i="12"/>
  <c r="G27" i="12"/>
  <c r="G35" i="12"/>
  <c r="G39" i="12"/>
  <c r="G43" i="12"/>
  <c r="G47" i="12"/>
  <c r="G51" i="12"/>
  <c r="G55" i="12"/>
  <c r="G59" i="12"/>
  <c r="G23" i="12"/>
  <c r="G31" i="12"/>
  <c r="G14" i="12"/>
  <c r="G18" i="12"/>
  <c r="G22" i="12"/>
  <c r="G26" i="12"/>
  <c r="G30" i="12"/>
  <c r="G34" i="12"/>
  <c r="G38" i="12"/>
  <c r="G42" i="12"/>
  <c r="G46" i="12"/>
  <c r="G50" i="12"/>
  <c r="G54" i="12"/>
  <c r="G58" i="12"/>
  <c r="G21" i="12"/>
  <c r="G25" i="12"/>
  <c r="G29" i="12"/>
  <c r="G33" i="12"/>
  <c r="G37" i="12"/>
  <c r="G41" i="12"/>
  <c r="G45" i="12"/>
  <c r="G49" i="12"/>
  <c r="G53" i="12"/>
  <c r="I29" i="12" l="1"/>
  <c r="H29" i="12"/>
  <c r="I41" i="12"/>
  <c r="H41" i="12"/>
  <c r="I25" i="12"/>
  <c r="H25" i="12"/>
  <c r="H50" i="12"/>
  <c r="I50" i="12"/>
  <c r="H34" i="12"/>
  <c r="I34" i="12"/>
  <c r="I18" i="12"/>
  <c r="H18" i="12"/>
  <c r="I59" i="12"/>
  <c r="H59" i="12"/>
  <c r="I43" i="12"/>
  <c r="H43" i="12"/>
  <c r="I15" i="12"/>
  <c r="H15" i="12"/>
  <c r="I44" i="12"/>
  <c r="H44" i="12"/>
  <c r="I28" i="12"/>
  <c r="H28" i="12"/>
  <c r="I17" i="12"/>
  <c r="H17" i="12"/>
  <c r="I37" i="12"/>
  <c r="H37" i="12"/>
  <c r="H46" i="12"/>
  <c r="I46" i="12"/>
  <c r="H30" i="12"/>
  <c r="I30" i="12"/>
  <c r="I14" i="12"/>
  <c r="H14" i="12"/>
  <c r="I55" i="12"/>
  <c r="H55" i="12"/>
  <c r="I39" i="12"/>
  <c r="H39" i="12"/>
  <c r="I56" i="12"/>
  <c r="H56" i="12"/>
  <c r="I40" i="12"/>
  <c r="H40" i="12"/>
  <c r="I24" i="12"/>
  <c r="H24" i="12"/>
  <c r="I19" i="12"/>
  <c r="H19" i="12"/>
  <c r="I53" i="12"/>
  <c r="H53" i="12"/>
  <c r="H21" i="12"/>
  <c r="I21" i="12"/>
  <c r="I49" i="12"/>
  <c r="H49" i="12"/>
  <c r="I33" i="12"/>
  <c r="H33" i="12"/>
  <c r="H58" i="12"/>
  <c r="I58" i="12"/>
  <c r="H42" i="12"/>
  <c r="I42" i="12"/>
  <c r="H26" i="12"/>
  <c r="I26" i="12"/>
  <c r="I31" i="12"/>
  <c r="H31" i="12"/>
  <c r="I51" i="12"/>
  <c r="H51" i="12"/>
  <c r="I35" i="12"/>
  <c r="H35" i="12"/>
  <c r="I52" i="12"/>
  <c r="H52" i="12"/>
  <c r="I36" i="12"/>
  <c r="H36" i="12"/>
  <c r="I20" i="12"/>
  <c r="H20" i="12"/>
  <c r="I45" i="12"/>
  <c r="H45" i="12"/>
  <c r="H54" i="12"/>
  <c r="I54" i="12"/>
  <c r="H38" i="12"/>
  <c r="I38" i="12"/>
  <c r="H22" i="12"/>
  <c r="I22" i="12"/>
  <c r="I23" i="12"/>
  <c r="H23" i="12"/>
  <c r="I47" i="12"/>
  <c r="H47" i="12"/>
  <c r="I27" i="12"/>
  <c r="H27" i="12"/>
  <c r="I48" i="12"/>
  <c r="H48" i="12"/>
  <c r="I32" i="12"/>
  <c r="H32" i="12"/>
  <c r="H16" i="12"/>
  <c r="I16" i="12"/>
</calcChain>
</file>

<file path=xl/comments1.xml><?xml version="1.0" encoding="utf-8"?>
<comments xmlns="http://schemas.openxmlformats.org/spreadsheetml/2006/main">
  <authors>
    <author>cgreen</author>
  </authors>
  <commentList>
    <comment ref="L30" authorId="0">
      <text>
        <r>
          <rPr>
            <b/>
            <sz val="8"/>
            <color indexed="81"/>
            <rFont val="Tahoma"/>
            <family val="2"/>
          </rPr>
          <t>cgreen:</t>
        </r>
        <r>
          <rPr>
            <sz val="8"/>
            <color indexed="81"/>
            <rFont val="Tahoma"/>
            <family val="2"/>
          </rPr>
          <t xml:space="preserve">
need volume measured (both)</t>
        </r>
      </text>
    </comment>
  </commentList>
</comments>
</file>

<file path=xl/connections.xml><?xml version="1.0" encoding="utf-8"?>
<connections xmlns="http://schemas.openxmlformats.org/spreadsheetml/2006/main">
  <connection id="1" name="qhm04271253" type="6" refreshedVersion="3" background="1" saveData="1">
    <textPr sourceFile="E:\TESC 445 Estuaries\CTD_QMH\qhm04271253.cnv">
      <textFields count="21">
        <textField/>
        <textField/>
        <textField/>
        <textField/>
        <textField/>
        <textField/>
        <textField/>
        <textField/>
        <textField/>
        <textField/>
        <textField/>
        <textField/>
        <textField/>
        <textField/>
        <textField/>
        <textField/>
        <textField/>
        <textField/>
        <textField/>
        <textField/>
        <textField/>
      </textFields>
    </textPr>
  </connection>
  <connection id="2" name="qhm04271254" type="6" refreshedVersion="3" background="1" saveData="1">
    <textPr sourceFile="E:\TESC 445 Estuaries\CTD_QMH\qhm04271254.cnv">
      <textFields count="21">
        <textField/>
        <textField/>
        <textField/>
        <textField/>
        <textField/>
        <textField/>
        <textField/>
        <textField/>
        <textField/>
        <textField/>
        <textField/>
        <textField/>
        <textField/>
        <textField/>
        <textField/>
        <textField/>
        <textField/>
        <textField/>
        <textField/>
        <textField/>
        <textField/>
      </textFields>
    </textPr>
  </connection>
  <connection id="3" name="qhm04271255" type="6" refreshedVersion="3" background="1" saveData="1">
    <textPr sourceFile="E:\TESC 445 Estuaries\CTD_QMH\qhm04271255.cnv">
      <textFields count="21">
        <textField/>
        <textField/>
        <textField/>
        <textField/>
        <textField/>
        <textField/>
        <textField/>
        <textField/>
        <textField/>
        <textField/>
        <textField/>
        <textField/>
        <textField/>
        <textField/>
        <textField/>
        <textField/>
        <textField/>
        <textField/>
        <textField/>
        <textField/>
        <textField/>
      </textFields>
    </textPr>
  </connection>
  <connection id="4" name="qhm04271256b" type="6" refreshedVersion="3" background="1" saveData="1">
    <textPr sourceFile="E:\TESC 445 Estuaries\CTD_QMH\qhm04271256b.cnv">
      <textFields count="21">
        <textField/>
        <textField/>
        <textField/>
        <textField/>
        <textField/>
        <textField/>
        <textField/>
        <textField/>
        <textField/>
        <textField/>
        <textField/>
        <textField/>
        <textField/>
        <textField/>
        <textField/>
        <textField/>
        <textField/>
        <textField/>
        <textField/>
        <textField/>
        <textField/>
      </textFields>
    </textPr>
  </connection>
  <connection id="5" name="qhm042712dockton" type="6" refreshedVersion="3" background="1" saveData="1">
    <textPr sourceFile="E:\TESC 445 Estuaries\CTD_QMH\qhm042712dockton.cnv">
      <textFields count="21">
        <textField/>
        <textField/>
        <textField/>
        <textField/>
        <textField/>
        <textField/>
        <textField/>
        <textField/>
        <textField/>
        <textField/>
        <textField/>
        <textField/>
        <textField/>
        <textField/>
        <textField/>
        <textField/>
        <textField/>
        <textField/>
        <textField/>
        <textField/>
        <textField/>
      </textFields>
    </textPr>
  </connection>
  <connection id="6" name="qmh04271250" type="6" refreshedVersion="3" background="1" saveData="1">
    <textPr sourceFile="E:\TESC 445 Estuaries\CTD_QMH\qmh04271250.cnv">
      <textFields count="21">
        <textField/>
        <textField/>
        <textField/>
        <textField/>
        <textField/>
        <textField/>
        <textField/>
        <textField/>
        <textField/>
        <textField/>
        <textField/>
        <textField/>
        <textField/>
        <textField/>
        <textField/>
        <textField/>
        <textField/>
        <textField/>
        <textField/>
        <textField/>
        <textField/>
      </textFields>
    </textPr>
  </connection>
  <connection id="7" name="qmh042712501" type="6" refreshedVersion="4" background="1" saveData="1">
    <textPr sourceFile="H:\Downloads\qmh04271250.cnv" comma="1">
      <textFields count="21">
        <textField/>
        <textField/>
        <textField/>
        <textField/>
        <textField/>
        <textField/>
        <textField/>
        <textField/>
        <textField/>
        <textField/>
        <textField/>
        <textField/>
        <textField/>
        <textField/>
        <textField/>
        <textField/>
        <textField/>
        <textField/>
        <textField/>
        <textField/>
        <textField/>
      </textFields>
    </textPr>
  </connection>
  <connection id="8" name="qmh042712521" type="6" refreshedVersion="3" background="1" saveData="1">
    <textPr sourceFile="E:\TESC 445 Estuaries\CTD_QMH\qmh04271252.cnv">
      <textFields count="21">
        <textField/>
        <textField/>
        <textField/>
        <textField/>
        <textField/>
        <textField/>
        <textField/>
        <textField/>
        <textField/>
        <textField/>
        <textField/>
        <textField/>
        <textField/>
        <textField/>
        <textField/>
        <textField/>
        <textField/>
        <textField/>
        <textField/>
        <textField/>
        <textField/>
      </textFields>
    </textPr>
  </connection>
</connections>
</file>

<file path=xl/sharedStrings.xml><?xml version="1.0" encoding="utf-8"?>
<sst xmlns="http://schemas.openxmlformats.org/spreadsheetml/2006/main" count="1002" uniqueCount="378">
  <si>
    <t>Pressure (db)</t>
  </si>
  <si>
    <r>
      <t>Temp. (</t>
    </r>
    <r>
      <rPr>
        <sz val="11"/>
        <color theme="1"/>
        <rFont val="Calibri"/>
        <family val="2"/>
      </rPr>
      <t>°</t>
    </r>
    <r>
      <rPr>
        <sz val="11"/>
        <color theme="1"/>
        <rFont val="Calibri"/>
        <family val="2"/>
        <scheme val="minor"/>
      </rPr>
      <t>C)</t>
    </r>
  </si>
  <si>
    <t>Conductivity (mS/M)</t>
  </si>
  <si>
    <t>DO (voltage)</t>
  </si>
  <si>
    <t>Fluoroescense (mg/m3)</t>
  </si>
  <si>
    <t>Transmission %</t>
  </si>
  <si>
    <t>DO ml/l</t>
  </si>
  <si>
    <t>DO mg/l</t>
  </si>
  <si>
    <t>DO (% sat.)</t>
  </si>
  <si>
    <t>Salinity PSU</t>
  </si>
  <si>
    <r>
      <t>Potential Temp. (</t>
    </r>
    <r>
      <rPr>
        <sz val="11"/>
        <color theme="1"/>
        <rFont val="Calibri"/>
        <family val="2"/>
      </rPr>
      <t>°</t>
    </r>
    <r>
      <rPr>
        <sz val="11"/>
        <color theme="1"/>
        <rFont val="Calibri"/>
        <family val="2"/>
        <scheme val="minor"/>
      </rPr>
      <t>C)</t>
    </r>
  </si>
  <si>
    <t>sigma-t</t>
  </si>
  <si>
    <t>sigma-theta</t>
  </si>
  <si>
    <t>Depth (m)</t>
  </si>
  <si>
    <t># samples/1db bin</t>
  </si>
  <si>
    <t>station</t>
  </si>
  <si>
    <t>ctdfile</t>
  </si>
  <si>
    <t>ctd depth (m)</t>
  </si>
  <si>
    <t>date</t>
  </si>
  <si>
    <t>time (local)</t>
  </si>
  <si>
    <t>latitude (N)</t>
  </si>
  <si>
    <t>longitude (W)</t>
  </si>
  <si>
    <t>depth (m)</t>
  </si>
  <si>
    <t>location</t>
  </si>
  <si>
    <t>rosette</t>
  </si>
  <si>
    <t>DO #</t>
  </si>
  <si>
    <t xml:space="preserve"> chl #</t>
  </si>
  <si>
    <t>salinity #</t>
  </si>
  <si>
    <t>nutrient #</t>
  </si>
  <si>
    <t>phytoplankton #</t>
  </si>
  <si>
    <t>weather</t>
  </si>
  <si>
    <t>secchi (m)</t>
  </si>
  <si>
    <t>Comments</t>
  </si>
  <si>
    <t>Vessel: Baywatcher 1, Captain: Tony Miller, Crew: Julie Masura, Kyra, Sam S., Ian, Kaitlan, Tina, Sam P.</t>
  </si>
  <si>
    <t>qmh031912050</t>
  </si>
  <si>
    <t>commencement bay</t>
  </si>
  <si>
    <t>C95</t>
  </si>
  <si>
    <t>Surface</t>
  </si>
  <si>
    <t>Sunny/windy</t>
  </si>
  <si>
    <t>The Niskin bottle was moved further up the cable after samples were taken (it was too low). Water very choppy and the CTD had to be restarted because it came out of the water.</t>
  </si>
  <si>
    <t>Separate lat and long were taken for phytoplankton and sediment data.</t>
  </si>
  <si>
    <t>C510</t>
  </si>
  <si>
    <t>Thermocline</t>
  </si>
  <si>
    <t>C20</t>
  </si>
  <si>
    <t>net</t>
  </si>
  <si>
    <t>C523</t>
  </si>
  <si>
    <t>C519</t>
  </si>
  <si>
    <t>C527</t>
  </si>
  <si>
    <t>qmh031912051</t>
  </si>
  <si>
    <t>outside mouth</t>
  </si>
  <si>
    <t>C910</t>
  </si>
  <si>
    <t>Water was very choppy. Messenger not sent down - had to redo CTD</t>
  </si>
  <si>
    <t>C42</t>
  </si>
  <si>
    <t>C532</t>
  </si>
  <si>
    <t>C300</t>
  </si>
  <si>
    <t>C70</t>
  </si>
  <si>
    <t>qmh031912052</t>
  </si>
  <si>
    <t>mouth</t>
  </si>
  <si>
    <t>C507</t>
  </si>
  <si>
    <t>Syringe was not rinsed 3x</t>
  </si>
  <si>
    <t>C503</t>
  </si>
  <si>
    <t>Sediment collected</t>
  </si>
  <si>
    <t>C03</t>
  </si>
  <si>
    <t>C207</t>
  </si>
  <si>
    <t>C515</t>
  </si>
  <si>
    <t>C08</t>
  </si>
  <si>
    <t>qmh031912053</t>
  </si>
  <si>
    <t>between mouth &amp; buoy</t>
  </si>
  <si>
    <t>C3001</t>
  </si>
  <si>
    <t>C521</t>
  </si>
  <si>
    <t>C202</t>
  </si>
  <si>
    <t>C471</t>
  </si>
  <si>
    <t>C865</t>
  </si>
  <si>
    <t>C531</t>
  </si>
  <si>
    <t>qmh031912054</t>
  </si>
  <si>
    <t>center outer harbor buoy</t>
  </si>
  <si>
    <t>C526</t>
  </si>
  <si>
    <t>Overcast/sprinkles</t>
  </si>
  <si>
    <t>C203</t>
  </si>
  <si>
    <t>C201</t>
  </si>
  <si>
    <t>C517</t>
  </si>
  <si>
    <t>C23</t>
  </si>
  <si>
    <t>C200</t>
  </si>
  <si>
    <t>qmh031912055</t>
  </si>
  <si>
    <t>channel between inner &amp; outer harbor</t>
  </si>
  <si>
    <t>C82</t>
  </si>
  <si>
    <t>Cloudy</t>
  </si>
  <si>
    <t>C513</t>
  </si>
  <si>
    <t>C263</t>
  </si>
  <si>
    <t>C511</t>
  </si>
  <si>
    <t>C533</t>
  </si>
  <si>
    <t>C88</t>
  </si>
  <si>
    <t>qmh031912056</t>
  </si>
  <si>
    <t>inner harbor</t>
  </si>
  <si>
    <t>C506</t>
  </si>
  <si>
    <t>Overcast</t>
  </si>
  <si>
    <t xml:space="preserve">CTD had to be done over the bottom cap leaked </t>
  </si>
  <si>
    <t>C2</t>
  </si>
  <si>
    <t>Sediment collected. Very smelly!</t>
  </si>
  <si>
    <t>UW29</t>
  </si>
  <si>
    <t>C10</t>
  </si>
  <si>
    <t>C516</t>
  </si>
  <si>
    <t>C12</t>
  </si>
  <si>
    <t>Dockton</t>
  </si>
  <si>
    <t>qmh0319120dockton</t>
  </si>
  <si>
    <t>Dockton dock</t>
  </si>
  <si>
    <t>C1006</t>
  </si>
  <si>
    <t>*Secchi hit seafloor</t>
  </si>
  <si>
    <t>C14</t>
  </si>
  <si>
    <t>sediment collected</t>
  </si>
  <si>
    <t>C528</t>
  </si>
  <si>
    <t>C83</t>
  </si>
  <si>
    <r>
      <t>UW</t>
    </r>
    <r>
      <rPr>
        <sz val="14"/>
        <color indexed="28"/>
        <rFont val="Poster Bodoni ATT"/>
        <family val="1"/>
      </rPr>
      <t>University of Washington Oceanography Technical Services</t>
    </r>
  </si>
  <si>
    <t>School of Oceanography, Box 357940</t>
  </si>
  <si>
    <t>Marine Chemistry Laboratory</t>
  </si>
  <si>
    <t>University of Washington</t>
  </si>
  <si>
    <t>Katherine A. Krogslund, Manager</t>
  </si>
  <si>
    <t>Seattle, WA  98195-7940</t>
  </si>
  <si>
    <t>Phone:</t>
  </si>
  <si>
    <t>(206)-543-9235</t>
  </si>
  <si>
    <t>E-mail:</t>
  </si>
  <si>
    <t>kkrog@u.washington.edu</t>
  </si>
  <si>
    <t>Customer:</t>
  </si>
  <si>
    <t>Date:</t>
  </si>
  <si>
    <t>Ship/Site:</t>
  </si>
  <si>
    <t>C.O.T.</t>
  </si>
  <si>
    <t>Cruise: QMH</t>
  </si>
  <si>
    <t>Analyst:</t>
  </si>
  <si>
    <t>Carolyn Green, Sam Steininger</t>
  </si>
  <si>
    <t>Blank(ml):</t>
  </si>
  <si>
    <t>Standard(ml):</t>
  </si>
  <si>
    <t>Filename:</t>
  </si>
  <si>
    <t>20120427oxygen.xls</t>
  </si>
  <si>
    <t>Bottle #</t>
  </si>
  <si>
    <t>Station ID</t>
    <phoneticPr fontId="0" type="noConversion"/>
  </si>
  <si>
    <t>Niskin #</t>
  </si>
  <si>
    <t>Depth</t>
  </si>
  <si>
    <t>Bottle Volume</t>
  </si>
  <si>
    <t>Buret Titer</t>
  </si>
  <si>
    <t>Dissolved Oxygen Concentration</t>
  </si>
  <si>
    <t>m</t>
  </si>
  <si>
    <t>ml</t>
  </si>
  <si>
    <t>mg-at/liter</t>
  </si>
  <si>
    <t>mg/liter</t>
  </si>
  <si>
    <t>ml/liter</t>
  </si>
  <si>
    <t>dockton</t>
  </si>
  <si>
    <t>Name</t>
  </si>
  <si>
    <t>Kyra</t>
  </si>
  <si>
    <t>Sample Date</t>
  </si>
  <si>
    <t>4\27\2012</t>
  </si>
  <si>
    <t>Cruise</t>
  </si>
  <si>
    <t>BayWatcher1</t>
  </si>
  <si>
    <t>Station</t>
  </si>
  <si>
    <t>3 m</t>
  </si>
  <si>
    <t>1 m</t>
  </si>
  <si>
    <t>Magnification</t>
  </si>
  <si>
    <t>Depth of Transect</t>
  </si>
  <si>
    <t>1mm</t>
  </si>
  <si>
    <t>Length of Transect</t>
  </si>
  <si>
    <t>50mm</t>
  </si>
  <si>
    <t>Width of Transect</t>
  </si>
  <si>
    <t># of Transects counted</t>
  </si>
  <si>
    <t>Volume Counted</t>
  </si>
  <si>
    <t>Decant Volume</t>
  </si>
  <si>
    <t>Genus</t>
  </si>
  <si>
    <t>Actinoptychus</t>
  </si>
  <si>
    <t>Akashiwo</t>
  </si>
  <si>
    <t>Chaetoceros</t>
  </si>
  <si>
    <t>Asterionellopsis</t>
  </si>
  <si>
    <t>Coscinodiscus</t>
  </si>
  <si>
    <t>Cylindrotheca</t>
  </si>
  <si>
    <t>Detonula</t>
  </si>
  <si>
    <t>Dynophysis</t>
  </si>
  <si>
    <t>Eucampia</t>
  </si>
  <si>
    <t>Gymnodinium</t>
  </si>
  <si>
    <t>Odontella</t>
  </si>
  <si>
    <t>Protoperidinium</t>
  </si>
  <si>
    <t>Pseudo-nitzchia</t>
  </si>
  <si>
    <t>Rhizosolenia</t>
  </si>
  <si>
    <t>Skeletonema</t>
  </si>
  <si>
    <t>Stephanophxis</t>
  </si>
  <si>
    <t>Thalassiosira</t>
  </si>
  <si>
    <t>Total</t>
  </si>
  <si>
    <t>Station 51</t>
  </si>
  <si>
    <t>Species</t>
  </si>
  <si>
    <t>Cells Counted</t>
  </si>
  <si>
    <t>Volume counted (mL)</t>
  </si>
  <si>
    <t>initial Concentration (cells/mL)</t>
  </si>
  <si>
    <t># mL decanted</t>
  </si>
  <si>
    <t>Concentration (mL)</t>
  </si>
  <si>
    <t>volume factor</t>
  </si>
  <si>
    <t>Concentration Factor</t>
  </si>
  <si>
    <t>Concetration (cells/L)</t>
  </si>
  <si>
    <t>stephanopyxis</t>
  </si>
  <si>
    <t>Dentonula</t>
  </si>
  <si>
    <t>Pseudo-nitzschia</t>
  </si>
  <si>
    <t>Ditylum</t>
  </si>
  <si>
    <t>Thalassionema</t>
  </si>
  <si>
    <t>Stephanopyxis</t>
  </si>
  <si>
    <t>pseudo-nitzsehia</t>
  </si>
  <si>
    <t>Transects counted</t>
  </si>
  <si>
    <t>Station 52</t>
  </si>
  <si>
    <t>Total volume counted</t>
  </si>
  <si>
    <t>Volume per transect (mL)</t>
  </si>
  <si>
    <t>Cosinodiscus</t>
  </si>
  <si>
    <t>Psuedo-nitzschia</t>
  </si>
  <si>
    <t>Dinophysis</t>
  </si>
  <si>
    <t>station 52</t>
  </si>
  <si>
    <t>Thalasionema</t>
  </si>
  <si>
    <t>Thalasiosira</t>
  </si>
  <si>
    <t>Ceratium</t>
  </si>
  <si>
    <t>Sampling Date</t>
  </si>
  <si>
    <t>Station Depth</t>
  </si>
  <si>
    <t>surf</t>
  </si>
  <si>
    <t>Counter</t>
  </si>
  <si>
    <t>Barnett</t>
  </si>
  <si>
    <t>Net Assessment</t>
  </si>
  <si>
    <t>Chaetoceros deblis</t>
  </si>
  <si>
    <t>Coscinodiscus centralis</t>
  </si>
  <si>
    <t>Dissodium</t>
  </si>
  <si>
    <t>Eucampia zodiacus</t>
  </si>
  <si>
    <t>Pseudo-nitzcha</t>
  </si>
  <si>
    <t>Skeletonema costatum</t>
  </si>
  <si>
    <t>Therm</t>
  </si>
  <si>
    <t>Station: Dockton</t>
  </si>
  <si>
    <t>Navicula</t>
  </si>
  <si>
    <t>Pleurosigma</t>
  </si>
  <si>
    <t xml:space="preserve">Dictyocha </t>
  </si>
  <si>
    <t>Dactyliosolen</t>
  </si>
  <si>
    <t xml:space="preserve">Ditylum </t>
  </si>
  <si>
    <t>Asteromphalus</t>
  </si>
  <si>
    <t>Pyrophacus</t>
  </si>
  <si>
    <t>Actinoptycus</t>
  </si>
  <si>
    <t>Gyrodinium</t>
  </si>
  <si>
    <t>Bacillalia</t>
  </si>
  <si>
    <t>Heterosigma</t>
  </si>
  <si>
    <t>Polykrikos</t>
  </si>
  <si>
    <t>Paralia</t>
  </si>
  <si>
    <t>Certataulina</t>
  </si>
  <si>
    <t>Caitlin</t>
  </si>
  <si>
    <t>Sam S.</t>
  </si>
  <si>
    <t>Station 54</t>
  </si>
  <si>
    <t>Corethron</t>
  </si>
  <si>
    <t>Kendra B.</t>
  </si>
  <si>
    <t>Station 56</t>
  </si>
  <si>
    <t>Alexandrium</t>
  </si>
  <si>
    <t>Procentrum</t>
  </si>
  <si>
    <t>100x</t>
  </si>
  <si>
    <t>Actinopytycus</t>
  </si>
  <si>
    <t>Pluerosigma</t>
  </si>
  <si>
    <t>Tropidoneis</t>
  </si>
  <si>
    <t>Key:</t>
  </si>
  <si>
    <t>Bloom</t>
  </si>
  <si>
    <t>Abundant</t>
  </si>
  <si>
    <t>Common</t>
  </si>
  <si>
    <t>Rare</t>
  </si>
  <si>
    <t>UW</t>
  </si>
  <si>
    <t>University of Washington Oceanography Technical Services</t>
  </si>
  <si>
    <t>School of Oceanography</t>
  </si>
  <si>
    <t xml:space="preserve">Marine Chemistry Laboratory </t>
  </si>
  <si>
    <t>Box 355351</t>
  </si>
  <si>
    <t>(206) 543-9235</t>
  </si>
  <si>
    <t>E-Mail:</t>
  </si>
  <si>
    <t>Academic fluorometer</t>
  </si>
  <si>
    <t>Chlorophyll Sample Analyses, Turner Model TD700 Fluorometer</t>
  </si>
  <si>
    <t>Multi-Optional Raw Fluorescence Mode</t>
  </si>
  <si>
    <t>Greengrove</t>
  </si>
  <si>
    <t>QMH04.27.2012</t>
  </si>
  <si>
    <t>Ian Reeber, Tina Houck</t>
  </si>
  <si>
    <t>Fo/Fa Max</t>
  </si>
  <si>
    <t xml:space="preserve"> </t>
  </si>
  <si>
    <t>K</t>
  </si>
  <si>
    <t>20120427QMHchloro</t>
  </si>
  <si>
    <t>Volume</t>
  </si>
  <si>
    <t>Extraction</t>
  </si>
  <si>
    <t>Tube #</t>
  </si>
  <si>
    <t>Filtered</t>
  </si>
  <si>
    <t>Vol</t>
  </si>
  <si>
    <t>Dilution</t>
  </si>
  <si>
    <t>Chlorophyll</t>
  </si>
  <si>
    <t>Phaeopigment</t>
  </si>
  <si>
    <t>Fo/Fa</t>
  </si>
  <si>
    <t>(L)</t>
  </si>
  <si>
    <t>Factor</t>
  </si>
  <si>
    <t>Fo</t>
  </si>
  <si>
    <t>Fa</t>
  </si>
  <si>
    <t>(ug/L)</t>
  </si>
  <si>
    <t>Ratio</t>
  </si>
  <si>
    <t>Doc</t>
  </si>
  <si>
    <t>C490</t>
  </si>
  <si>
    <t>UWT29</t>
  </si>
  <si>
    <t>Quartermaster Harbor</t>
  </si>
  <si>
    <t>Stations</t>
  </si>
  <si>
    <t>Crucible</t>
  </si>
  <si>
    <t>Crucible + sample</t>
  </si>
  <si>
    <t>Wet weight</t>
  </si>
  <si>
    <t>Crucible + dry sample</t>
  </si>
  <si>
    <t xml:space="preserve">Dry weight </t>
  </si>
  <si>
    <t>Crucible + burned sample</t>
  </si>
  <si>
    <t>Carbon weight</t>
  </si>
  <si>
    <t>% TOC</t>
  </si>
  <si>
    <t>55A</t>
  </si>
  <si>
    <t>55B</t>
  </si>
  <si>
    <t>53A</t>
  </si>
  <si>
    <t>53B</t>
  </si>
  <si>
    <t>52A</t>
  </si>
  <si>
    <t>52B</t>
  </si>
  <si>
    <t>Particle Diameter (um)</t>
  </si>
  <si>
    <t>clay</t>
  </si>
  <si>
    <t>silt</t>
  </si>
  <si>
    <t>very fine sand</t>
  </si>
  <si>
    <t>fine sand</t>
  </si>
  <si>
    <t>medium sand</t>
  </si>
  <si>
    <t>course sand</t>
  </si>
  <si>
    <t>very course sand</t>
  </si>
  <si>
    <t xml:space="preserve">dockton </t>
  </si>
  <si>
    <t>chk</t>
  </si>
  <si>
    <t>swblk</t>
  </si>
  <si>
    <t>actual</t>
  </si>
  <si>
    <t>Seq#</t>
  </si>
  <si>
    <t>Bottle#</t>
  </si>
  <si>
    <t>Sample ID</t>
  </si>
  <si>
    <r>
      <t>[ PO</t>
    </r>
    <r>
      <rPr>
        <vertAlign val="subscript"/>
        <sz val="10"/>
        <color indexed="12"/>
        <rFont val="Arial"/>
        <family val="2"/>
      </rPr>
      <t>4</t>
    </r>
    <r>
      <rPr>
        <sz val="10"/>
        <color indexed="12"/>
        <rFont val="Arial"/>
        <family val="2"/>
      </rPr>
      <t xml:space="preserve"> ]</t>
    </r>
  </si>
  <si>
    <t>[ Si(OH)4 ]</t>
  </si>
  <si>
    <r>
      <t>[ NO</t>
    </r>
    <r>
      <rPr>
        <vertAlign val="subscript"/>
        <sz val="10"/>
        <color indexed="12"/>
        <rFont val="Arial"/>
        <family val="2"/>
      </rPr>
      <t>3</t>
    </r>
    <r>
      <rPr>
        <sz val="10"/>
        <color indexed="12"/>
        <rFont val="Arial"/>
        <family val="2"/>
      </rPr>
      <t xml:space="preserve"> ]</t>
    </r>
  </si>
  <si>
    <r>
      <t>[ NO</t>
    </r>
    <r>
      <rPr>
        <vertAlign val="subscript"/>
        <sz val="10"/>
        <color indexed="12"/>
        <rFont val="Arial"/>
        <family val="2"/>
      </rPr>
      <t>2</t>
    </r>
    <r>
      <rPr>
        <sz val="10"/>
        <color indexed="12"/>
        <rFont val="Arial"/>
        <family val="2"/>
      </rPr>
      <t xml:space="preserve"> ]</t>
    </r>
  </si>
  <si>
    <r>
      <t>[ NH</t>
    </r>
    <r>
      <rPr>
        <vertAlign val="subscript"/>
        <sz val="10"/>
        <color indexed="12"/>
        <rFont val="Arial"/>
        <family val="2"/>
      </rPr>
      <t>4</t>
    </r>
    <r>
      <rPr>
        <sz val="10"/>
        <color indexed="12"/>
        <rFont val="Arial"/>
        <family val="2"/>
      </rPr>
      <t xml:space="preserve"> ]</t>
    </r>
  </si>
  <si>
    <r>
      <t>Calculated Values [</t>
    </r>
    <r>
      <rPr>
        <sz val="9.5"/>
        <color indexed="12"/>
        <rFont val="Symbol"/>
        <family val="1"/>
        <charset val="2"/>
      </rPr>
      <t>m</t>
    </r>
    <r>
      <rPr>
        <sz val="10"/>
        <color indexed="12"/>
        <rFont val="Arial"/>
        <family val="2"/>
      </rPr>
      <t>M]</t>
    </r>
  </si>
  <si>
    <t>Nutrient Sample Analyses, Technicon Model AAII</t>
  </si>
  <si>
    <t>Dr. Cheryl Greengrove</t>
  </si>
  <si>
    <t>samples from 13 and 27 April 2012</t>
  </si>
  <si>
    <t>KAK</t>
  </si>
  <si>
    <t>Comments:</t>
  </si>
  <si>
    <t>Quartermaster Harbor and ComBay1</t>
  </si>
  <si>
    <t>green1205</t>
  </si>
  <si>
    <t>Status</t>
  </si>
  <si>
    <t>Refractive Index</t>
  </si>
  <si>
    <t>Synch Time</t>
  </si>
  <si>
    <t>Initial Blank</t>
  </si>
  <si>
    <t>Final Blank</t>
  </si>
  <si>
    <t>Factor Adjustment</t>
  </si>
  <si>
    <t>Total Samples+Blanks+Standards</t>
  </si>
  <si>
    <t>[PO4]</t>
  </si>
  <si>
    <t>therm</t>
  </si>
  <si>
    <t>bottom</t>
  </si>
  <si>
    <t xml:space="preserve">Total Organic Carbon </t>
  </si>
  <si>
    <t>DIN</t>
  </si>
  <si>
    <t>50 sum</t>
  </si>
  <si>
    <t>52 sum</t>
  </si>
  <si>
    <t>53 sum</t>
  </si>
  <si>
    <t>54 sum</t>
  </si>
  <si>
    <t xml:space="preserve">dockton sum </t>
  </si>
  <si>
    <t>55 sum</t>
  </si>
  <si>
    <t>56 sum</t>
  </si>
  <si>
    <t>bottom DIN</t>
  </si>
  <si>
    <t>surf Phos</t>
  </si>
  <si>
    <t>therm Phos</t>
  </si>
  <si>
    <t>bottom Phos</t>
  </si>
  <si>
    <t>N:P ratios</t>
  </si>
  <si>
    <t>surf N:P</t>
  </si>
  <si>
    <t xml:space="preserve">surf N:P </t>
  </si>
  <si>
    <t xml:space="preserve">bottom N:P </t>
  </si>
  <si>
    <t xml:space="preserve">therm N:P </t>
  </si>
  <si>
    <r>
      <t>bottom Si(OH)</t>
    </r>
    <r>
      <rPr>
        <b/>
        <vertAlign val="subscript"/>
        <sz val="11"/>
        <color theme="1"/>
        <rFont val="Calibri"/>
        <family val="2"/>
        <scheme val="minor"/>
      </rPr>
      <t>4</t>
    </r>
  </si>
  <si>
    <t>surf. DIN</t>
  </si>
  <si>
    <t xml:space="preserve">surf. N:P </t>
  </si>
  <si>
    <t>surf. Si(OH)4</t>
  </si>
  <si>
    <t>therm. DIN</t>
  </si>
  <si>
    <t xml:space="preserve">therm. N:P </t>
  </si>
  <si>
    <t>therm. Si(OH)4</t>
  </si>
  <si>
    <r>
      <t>surf. PO</t>
    </r>
    <r>
      <rPr>
        <b/>
        <vertAlign val="subscript"/>
        <sz val="11"/>
        <color theme="1"/>
        <rFont val="Calibri"/>
        <family val="2"/>
        <scheme val="minor"/>
      </rPr>
      <t>4</t>
    </r>
  </si>
  <si>
    <r>
      <t>bottom PO</t>
    </r>
    <r>
      <rPr>
        <b/>
        <vertAlign val="subscript"/>
        <sz val="11"/>
        <color theme="1"/>
        <rFont val="Calibri"/>
        <family val="2"/>
        <scheme val="minor"/>
      </rPr>
      <t>4</t>
    </r>
  </si>
  <si>
    <r>
      <t>therm. PO</t>
    </r>
    <r>
      <rPr>
        <b/>
        <vertAlign val="subscript"/>
        <sz val="11"/>
        <color theme="1"/>
        <rFont val="Calibri"/>
        <family val="2"/>
        <scheme val="minor"/>
      </rPr>
      <t>4</t>
    </r>
  </si>
  <si>
    <t>surf NO3</t>
  </si>
  <si>
    <t>therm NO3</t>
  </si>
  <si>
    <t>bottom NO3</t>
  </si>
  <si>
    <t>original data</t>
  </si>
  <si>
    <t xml:space="preserve">Dockton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</si>
</sst>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0"/>
    <numFmt numFmtId="165" formatCode="0.0000"/>
    <numFmt numFmtId="166" formatCode="0.0"/>
    <numFmt numFmtId="167" formatCode="0.000_)"/>
    <numFmt numFmtId="168" formatCode="0.00000"/>
  </numFmts>
  <fonts count="31">
    <font>
      <sz val="11"/>
      <color theme="1"/>
      <name val="Calibri"/>
      <family val="2"/>
      <scheme val="minor"/>
    </font>
    <font>
      <sz val="11"/>
      <color theme="1"/>
      <name val="Calibri"/>
      <family val="2"/>
    </font>
    <font>
      <sz val="11"/>
      <color rgb="FFFF0000"/>
      <name val="Calibri"/>
      <family val="2"/>
      <scheme val="minor"/>
    </font>
    <font>
      <b/>
      <sz val="11"/>
      <color theme="1"/>
      <name val="Calibri"/>
      <family val="2"/>
      <scheme val="minor"/>
    </font>
    <font>
      <b/>
      <sz val="10"/>
      <name val="Arial"/>
      <family val="2"/>
    </font>
    <font>
      <sz val="10"/>
      <name val="Arial"/>
      <family val="2"/>
    </font>
    <font>
      <b/>
      <sz val="8"/>
      <color indexed="81"/>
      <name val="Tahoma"/>
      <family val="2"/>
    </font>
    <font>
      <sz val="8"/>
      <color indexed="81"/>
      <name val="Tahoma"/>
      <family val="2"/>
    </font>
    <font>
      <sz val="48"/>
      <color indexed="28"/>
      <name val="Poster Bodoni ATT"/>
      <family val="1"/>
    </font>
    <font>
      <sz val="14"/>
      <color indexed="28"/>
      <name val="Poster Bodoni ATT"/>
      <family val="1"/>
    </font>
    <font>
      <b/>
      <sz val="14"/>
      <name val="Times New Roman"/>
      <family val="1"/>
    </font>
    <font>
      <b/>
      <sz val="12"/>
      <name val="Geneva"/>
    </font>
    <font>
      <b/>
      <sz val="12"/>
      <name val="Arial"/>
      <family val="2"/>
    </font>
    <font>
      <b/>
      <sz val="10"/>
      <name val="Geneva"/>
    </font>
    <font>
      <i/>
      <sz val="11"/>
      <name val="Geneva"/>
    </font>
    <font>
      <sz val="10"/>
      <name val="Geneva"/>
    </font>
    <font>
      <b/>
      <sz val="11"/>
      <color indexed="8"/>
      <name val="Calibri"/>
      <family val="2"/>
    </font>
    <font>
      <b/>
      <sz val="11"/>
      <color rgb="FF000000"/>
      <name val="Calibri"/>
      <family val="2"/>
      <scheme val="minor"/>
    </font>
    <font>
      <sz val="11"/>
      <color rgb="FF000000"/>
      <name val="Calibri"/>
      <family val="2"/>
      <scheme val="minor"/>
    </font>
    <font>
      <sz val="12"/>
      <color indexed="28"/>
      <name val="Poster Bodoni ATT"/>
      <family val="1"/>
    </font>
    <font>
      <sz val="12"/>
      <name val="Geneva"/>
    </font>
    <font>
      <i/>
      <sz val="10"/>
      <name val="Geneva"/>
    </font>
    <font>
      <sz val="9"/>
      <name val="Geneva"/>
    </font>
    <font>
      <sz val="9"/>
      <color indexed="39"/>
      <name val="Geneva"/>
    </font>
    <font>
      <sz val="9"/>
      <color indexed="56"/>
      <name val="Geneva"/>
    </font>
    <font>
      <sz val="10"/>
      <color indexed="21"/>
      <name val="Arial"/>
      <family val="2"/>
    </font>
    <font>
      <sz val="10"/>
      <color indexed="12"/>
      <name val="Arial"/>
      <family val="2"/>
    </font>
    <font>
      <vertAlign val="subscript"/>
      <sz val="10"/>
      <color indexed="12"/>
      <name val="Arial"/>
      <family val="2"/>
    </font>
    <font>
      <sz val="9.5"/>
      <color indexed="12"/>
      <name val="Symbol"/>
      <family val="1"/>
      <charset val="2"/>
    </font>
    <font>
      <b/>
      <sz val="12"/>
      <name val="Arial"/>
    </font>
    <font>
      <b/>
      <vertAlign val="subscript"/>
      <sz val="11"/>
      <color theme="1"/>
      <name val="Calibri"/>
      <family val="2"/>
      <scheme val="minor"/>
    </font>
  </fonts>
  <fills count="11">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indexed="22"/>
        <bgColor indexed="22"/>
      </patternFill>
    </fill>
    <fill>
      <patternFill patternType="lightGray">
        <fgColor indexed="22"/>
        <bgColor indexed="22"/>
      </patternFill>
    </fill>
    <fill>
      <patternFill patternType="solid">
        <fgColor rgb="FF002060"/>
        <bgColor indexed="64"/>
      </patternFill>
    </fill>
    <fill>
      <patternFill patternType="solid">
        <fgColor rgb="FF00B050"/>
        <bgColor indexed="64"/>
      </patternFill>
    </fill>
    <fill>
      <patternFill patternType="solid">
        <fgColor rgb="FFFF0000"/>
        <bgColor indexed="64"/>
      </patternFill>
    </fill>
    <fill>
      <patternFill patternType="solid">
        <fgColor indexed="22"/>
        <bgColor indexed="64"/>
      </patternFill>
    </fill>
    <fill>
      <patternFill patternType="solid">
        <fgColor theme="8" tint="0.79998168889431442"/>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right/>
      <top/>
      <bottom style="double">
        <color indexed="56"/>
      </bottom>
      <diagonal/>
    </border>
    <border>
      <left/>
      <right/>
      <top/>
      <bottom style="double">
        <color indexed="12"/>
      </bottom>
      <diagonal/>
    </border>
    <border>
      <left/>
      <right style="thick">
        <color indexed="64"/>
      </right>
      <top/>
      <bottom style="thick">
        <color indexed="64"/>
      </bottom>
      <diagonal/>
    </border>
  </borders>
  <cellStyleXfs count="1">
    <xf numFmtId="0" fontId="0" fillId="0" borderId="0"/>
  </cellStyleXfs>
  <cellXfs count="270">
    <xf numFmtId="0" fontId="0" fillId="0" borderId="0" xfId="0"/>
    <xf numFmtId="11" fontId="0" fillId="0" borderId="0" xfId="0" applyNumberFormat="1"/>
    <xf numFmtId="0" fontId="4" fillId="0" borderId="1" xfId="0" applyFont="1" applyBorder="1" applyAlignment="1">
      <alignment horizontal="center" wrapText="1"/>
    </xf>
    <xf numFmtId="20" fontId="4" fillId="0" borderId="1" xfId="0" applyNumberFormat="1" applyFont="1" applyBorder="1" applyAlignment="1">
      <alignment horizontal="center" wrapText="1"/>
    </xf>
    <xf numFmtId="0" fontId="5" fillId="0" borderId="1" xfId="0" applyFont="1" applyBorder="1" applyAlignment="1">
      <alignment horizontal="center" wrapText="1"/>
    </xf>
    <xf numFmtId="0" fontId="5" fillId="0" borderId="1" xfId="0" applyFont="1" applyBorder="1" applyAlignment="1">
      <alignment horizontal="center"/>
    </xf>
    <xf numFmtId="14" fontId="5" fillId="0" borderId="1" xfId="0" applyNumberFormat="1" applyFont="1" applyBorder="1" applyAlignment="1">
      <alignment horizontal="center"/>
    </xf>
    <xf numFmtId="20" fontId="0" fillId="0" borderId="1" xfId="0" applyNumberFormat="1" applyBorder="1" applyAlignment="1">
      <alignment horizontal="center"/>
    </xf>
    <xf numFmtId="20" fontId="5" fillId="0" borderId="1" xfId="0" applyNumberFormat="1" applyFont="1" applyBorder="1" applyAlignment="1">
      <alignment horizontal="center"/>
    </xf>
    <xf numFmtId="0" fontId="0" fillId="0" borderId="1" xfId="0" applyBorder="1" applyAlignment="1">
      <alignment horizontal="center"/>
    </xf>
    <xf numFmtId="14" fontId="0" fillId="0" borderId="1" xfId="0" applyNumberFormat="1" applyBorder="1" applyAlignment="1">
      <alignment horizontal="center"/>
    </xf>
    <xf numFmtId="0" fontId="0" fillId="0" borderId="1" xfId="0" applyBorder="1" applyAlignment="1">
      <alignment horizontal="center" wrapText="1"/>
    </xf>
    <xf numFmtId="14" fontId="5" fillId="0" borderId="1" xfId="0" applyNumberFormat="1" applyFont="1" applyBorder="1" applyAlignment="1">
      <alignment horizontal="center" wrapText="1"/>
    </xf>
    <xf numFmtId="20" fontId="5" fillId="0" borderId="1" xfId="0" applyNumberFormat="1" applyFont="1" applyBorder="1" applyAlignment="1">
      <alignment horizontal="center" wrapText="1"/>
    </xf>
    <xf numFmtId="0" fontId="5" fillId="2" borderId="1" xfId="0" applyFont="1" applyFill="1" applyBorder="1" applyAlignment="1">
      <alignment horizontal="center"/>
    </xf>
    <xf numFmtId="0" fontId="5" fillId="0" borderId="1" xfId="0" applyFont="1" applyBorder="1" applyAlignment="1">
      <alignment horizontal="left"/>
    </xf>
    <xf numFmtId="0" fontId="5" fillId="3" borderId="1" xfId="0" applyFont="1" applyFill="1" applyBorder="1" applyAlignment="1">
      <alignment horizontal="center"/>
    </xf>
    <xf numFmtId="0" fontId="5" fillId="0" borderId="1" xfId="0" applyFont="1" applyFill="1" applyBorder="1" applyAlignment="1">
      <alignment horizontal="center"/>
    </xf>
    <xf numFmtId="0" fontId="0" fillId="0" borderId="1" xfId="0" applyFill="1" applyBorder="1" applyAlignment="1">
      <alignment horizontal="center"/>
    </xf>
    <xf numFmtId="0" fontId="0" fillId="0" borderId="1" xfId="0" applyFill="1" applyBorder="1" applyAlignment="1">
      <alignment horizontal="center" wrapText="1"/>
    </xf>
    <xf numFmtId="20" fontId="0" fillId="0" borderId="1" xfId="0" applyNumberFormat="1" applyFill="1" applyBorder="1" applyAlignment="1">
      <alignment horizontal="center"/>
    </xf>
    <xf numFmtId="0" fontId="5" fillId="0" borderId="1" xfId="0" applyFont="1" applyFill="1" applyBorder="1" applyAlignment="1">
      <alignment horizontal="center" wrapText="1"/>
    </xf>
    <xf numFmtId="0" fontId="5" fillId="0" borderId="1" xfId="0" applyFont="1" applyBorder="1"/>
    <xf numFmtId="164" fontId="8" fillId="0" borderId="0" xfId="0" applyNumberFormat="1" applyFont="1"/>
    <xf numFmtId="164" fontId="0" fillId="0" borderId="0" xfId="0" applyNumberFormat="1"/>
    <xf numFmtId="164" fontId="10" fillId="0" borderId="0" xfId="0" applyNumberFormat="1" applyFont="1"/>
    <xf numFmtId="164" fontId="11" fillId="0" borderId="0" xfId="0" applyNumberFormat="1" applyFont="1"/>
    <xf numFmtId="164" fontId="12" fillId="0" borderId="0" xfId="0" applyNumberFormat="1" applyFont="1"/>
    <xf numFmtId="164" fontId="11" fillId="0" borderId="0" xfId="0" applyNumberFormat="1" applyFont="1" applyAlignment="1">
      <alignment horizontal="left"/>
    </xf>
    <xf numFmtId="164" fontId="13" fillId="0" borderId="0" xfId="0" applyNumberFormat="1" applyFont="1"/>
    <xf numFmtId="164" fontId="4" fillId="0" borderId="0" xfId="0" applyNumberFormat="1" applyFont="1"/>
    <xf numFmtId="164" fontId="14" fillId="0" borderId="0" xfId="0" applyNumberFormat="1" applyFont="1"/>
    <xf numFmtId="164" fontId="15" fillId="0" borderId="0" xfId="0" applyNumberFormat="1" applyFont="1"/>
    <xf numFmtId="164" fontId="0" fillId="4" borderId="2" xfId="0" applyNumberFormat="1" applyFill="1" applyBorder="1"/>
    <xf numFmtId="164" fontId="0" fillId="4" borderId="3" xfId="0" applyNumberFormat="1" applyFill="1" applyBorder="1"/>
    <xf numFmtId="14" fontId="0" fillId="4" borderId="4" xfId="0" applyNumberFormat="1" applyFill="1" applyBorder="1"/>
    <xf numFmtId="164" fontId="0" fillId="4" borderId="5" xfId="0" applyNumberFormat="1" applyFill="1" applyBorder="1"/>
    <xf numFmtId="164" fontId="0" fillId="4" borderId="0" xfId="0" applyNumberFormat="1" applyFill="1" applyBorder="1"/>
    <xf numFmtId="164" fontId="0" fillId="4" borderId="0" xfId="0" applyNumberFormat="1" applyFill="1" applyBorder="1" applyAlignment="1">
      <alignment horizontal="left"/>
    </xf>
    <xf numFmtId="164" fontId="0" fillId="4" borderId="6" xfId="0" applyNumberFormat="1" applyFill="1" applyBorder="1" applyAlignment="1">
      <alignment horizontal="right"/>
    </xf>
    <xf numFmtId="164" fontId="0" fillId="4" borderId="7" xfId="0" applyNumberFormat="1" applyFill="1" applyBorder="1"/>
    <xf numFmtId="165" fontId="0" fillId="4" borderId="8" xfId="0" applyNumberFormat="1" applyFill="1" applyBorder="1"/>
    <xf numFmtId="164" fontId="0" fillId="4" borderId="8" xfId="0" applyNumberFormat="1" applyFill="1" applyBorder="1"/>
    <xf numFmtId="164" fontId="0" fillId="4" borderId="8" xfId="0" applyNumberFormat="1" applyFill="1" applyBorder="1" applyAlignment="1">
      <alignment horizontal="left"/>
    </xf>
    <xf numFmtId="164" fontId="5" fillId="4" borderId="9" xfId="0" applyNumberFormat="1" applyFont="1" applyFill="1" applyBorder="1" applyAlignment="1">
      <alignment horizontal="right"/>
    </xf>
    <xf numFmtId="165" fontId="0" fillId="0" borderId="0" xfId="0" applyNumberFormat="1"/>
    <xf numFmtId="164" fontId="4" fillId="0" borderId="10" xfId="0" applyNumberFormat="1" applyFont="1" applyBorder="1" applyAlignment="1">
      <alignment horizontal="center"/>
    </xf>
    <xf numFmtId="164" fontId="4" fillId="0" borderId="11" xfId="0" applyNumberFormat="1" applyFont="1" applyBorder="1" applyAlignment="1">
      <alignment horizontal="center"/>
    </xf>
    <xf numFmtId="164" fontId="4" fillId="5" borderId="11" xfId="0" applyNumberFormat="1" applyFont="1" applyFill="1" applyBorder="1" applyAlignment="1">
      <alignment horizontal="center"/>
    </xf>
    <xf numFmtId="164" fontId="0" fillId="0" borderId="11" xfId="0" applyNumberFormat="1" applyBorder="1" applyAlignment="1">
      <alignment horizontal="center"/>
    </xf>
    <xf numFmtId="0" fontId="0" fillId="0" borderId="12" xfId="0" applyBorder="1"/>
    <xf numFmtId="0" fontId="0" fillId="0" borderId="0" xfId="0" applyBorder="1"/>
    <xf numFmtId="164" fontId="4" fillId="0" borderId="13" xfId="0" applyNumberFormat="1" applyFont="1" applyBorder="1" applyAlignment="1">
      <alignment horizontal="right"/>
    </xf>
    <xf numFmtId="164" fontId="4" fillId="0" borderId="14" xfId="0" applyNumberFormat="1" applyFont="1" applyBorder="1" applyAlignment="1">
      <alignment horizontal="right"/>
    </xf>
    <xf numFmtId="164" fontId="4" fillId="0" borderId="14" xfId="0" applyNumberFormat="1" applyFont="1" applyBorder="1" applyAlignment="1">
      <alignment horizontal="right" wrapText="1"/>
    </xf>
    <xf numFmtId="0" fontId="0" fillId="0" borderId="15" xfId="0" applyBorder="1" applyAlignment="1">
      <alignment horizontal="right" wrapText="1"/>
    </xf>
    <xf numFmtId="0" fontId="0" fillId="0" borderId="0" xfId="0" applyFill="1" applyBorder="1"/>
    <xf numFmtId="1" fontId="0" fillId="0" borderId="0" xfId="0" applyNumberFormat="1" applyFill="1" applyBorder="1"/>
    <xf numFmtId="166" fontId="5" fillId="0" borderId="0" xfId="0" applyNumberFormat="1" applyFont="1" applyFill="1" applyBorder="1"/>
    <xf numFmtId="167" fontId="0" fillId="0" borderId="0" xfId="0" applyNumberFormat="1" applyAlignment="1" applyProtection="1">
      <alignment horizontal="right"/>
    </xf>
    <xf numFmtId="164" fontId="0" fillId="0" borderId="0" xfId="0" applyNumberFormat="1" applyFill="1" applyBorder="1" applyAlignment="1">
      <alignment horizontal="right"/>
    </xf>
    <xf numFmtId="164" fontId="0" fillId="0" borderId="0" xfId="0" applyNumberFormat="1" applyFill="1" applyBorder="1"/>
    <xf numFmtId="0" fontId="0" fillId="0" borderId="0" xfId="0" applyAlignment="1">
      <alignment wrapText="1"/>
    </xf>
    <xf numFmtId="166" fontId="0" fillId="0" borderId="0" xfId="0" applyNumberFormat="1" applyFont="1" applyFill="1" applyBorder="1"/>
    <xf numFmtId="164" fontId="4" fillId="0" borderId="0" xfId="0" applyNumberFormat="1" applyFont="1" applyBorder="1"/>
    <xf numFmtId="164" fontId="0" fillId="0" borderId="0" xfId="0" applyNumberFormat="1" applyBorder="1"/>
    <xf numFmtId="0" fontId="0" fillId="0" borderId="14" xfId="0" applyFill="1" applyBorder="1"/>
    <xf numFmtId="1" fontId="0" fillId="0" borderId="14" xfId="0" applyNumberFormat="1" applyFill="1" applyBorder="1"/>
    <xf numFmtId="166" fontId="5" fillId="0" borderId="14" xfId="0" applyNumberFormat="1" applyFont="1" applyFill="1" applyBorder="1"/>
    <xf numFmtId="164" fontId="0" fillId="0" borderId="14" xfId="0" applyNumberFormat="1" applyFill="1" applyBorder="1" applyAlignment="1">
      <alignment horizontal="right"/>
    </xf>
    <xf numFmtId="164" fontId="0" fillId="0" borderId="14" xfId="0" applyNumberFormat="1" applyFill="1" applyBorder="1"/>
    <xf numFmtId="164" fontId="0" fillId="0" borderId="14" xfId="0" applyNumberFormat="1" applyBorder="1"/>
    <xf numFmtId="166" fontId="0" fillId="0" borderId="0" xfId="0" applyNumberFormat="1" applyFill="1" applyBorder="1"/>
    <xf numFmtId="166" fontId="0" fillId="0" borderId="14" xfId="0" applyNumberFormat="1" applyFill="1" applyBorder="1"/>
    <xf numFmtId="164" fontId="4" fillId="0" borderId="14" xfId="0" applyNumberFormat="1" applyFont="1" applyBorder="1"/>
    <xf numFmtId="166" fontId="5" fillId="0" borderId="14" xfId="0" applyNumberFormat="1" applyFont="1" applyBorder="1"/>
    <xf numFmtId="0" fontId="0" fillId="0" borderId="0" xfId="0" applyFont="1" applyFill="1" applyBorder="1"/>
    <xf numFmtId="164" fontId="5" fillId="0" borderId="0" xfId="0" applyNumberFormat="1" applyFont="1" applyFill="1" applyBorder="1" applyAlignment="1">
      <alignment horizontal="right"/>
    </xf>
    <xf numFmtId="164" fontId="4" fillId="0" borderId="16" xfId="0" applyNumberFormat="1" applyFont="1" applyBorder="1"/>
    <xf numFmtId="164" fontId="0" fillId="0" borderId="11" xfId="0" applyNumberFormat="1" applyBorder="1" applyAlignment="1"/>
    <xf numFmtId="1" fontId="5" fillId="0" borderId="0" xfId="0" applyNumberFormat="1" applyFont="1" applyFill="1" applyBorder="1"/>
    <xf numFmtId="0" fontId="5" fillId="0" borderId="0" xfId="0" applyFont="1" applyFill="1" applyBorder="1"/>
    <xf numFmtId="164" fontId="5" fillId="0" borderId="0" xfId="0" applyNumberFormat="1" applyFont="1" applyAlignment="1" applyProtection="1">
      <alignment horizontal="right"/>
    </xf>
    <xf numFmtId="164" fontId="5" fillId="0" borderId="0" xfId="0" applyNumberFormat="1" applyFont="1" applyFill="1" applyBorder="1"/>
    <xf numFmtId="164" fontId="5" fillId="0" borderId="0" xfId="0" applyNumberFormat="1" applyFont="1" applyBorder="1"/>
    <xf numFmtId="0" fontId="5" fillId="0" borderId="12" xfId="0" applyFont="1" applyBorder="1"/>
    <xf numFmtId="0" fontId="5" fillId="0" borderId="0" xfId="0" applyFont="1" applyBorder="1"/>
    <xf numFmtId="0" fontId="5" fillId="0" borderId="14" xfId="0" applyFont="1" applyFill="1" applyBorder="1"/>
    <xf numFmtId="164" fontId="0" fillId="0" borderId="14" xfId="0" applyNumberFormat="1" applyBorder="1" applyAlignment="1" applyProtection="1">
      <alignment horizontal="right"/>
    </xf>
    <xf numFmtId="1" fontId="0" fillId="0" borderId="0" xfId="0" applyNumberFormat="1" applyFont="1" applyFill="1" applyBorder="1"/>
    <xf numFmtId="0" fontId="0" fillId="0" borderId="14" xfId="0" applyBorder="1"/>
    <xf numFmtId="166" fontId="0" fillId="0" borderId="14" xfId="0" applyNumberFormat="1" applyBorder="1"/>
    <xf numFmtId="0" fontId="0" fillId="0" borderId="0" xfId="0" applyBorder="1" applyAlignment="1">
      <alignment horizontal="right"/>
    </xf>
    <xf numFmtId="1" fontId="0" fillId="0" borderId="0" xfId="0" applyNumberFormat="1" applyFill="1" applyBorder="1" applyAlignment="1">
      <alignment horizontal="right"/>
    </xf>
    <xf numFmtId="166" fontId="0" fillId="0" borderId="0" xfId="0" applyNumberFormat="1" applyBorder="1"/>
    <xf numFmtId="0" fontId="0" fillId="0" borderId="0" xfId="0" applyAlignment="1">
      <alignment horizontal="right"/>
    </xf>
    <xf numFmtId="166" fontId="0" fillId="0" borderId="0" xfId="0" applyNumberFormat="1"/>
    <xf numFmtId="0" fontId="0" fillId="0" borderId="0" xfId="0" applyAlignment="1">
      <alignment horizontal="center"/>
    </xf>
    <xf numFmtId="14" fontId="0" fillId="0" borderId="0" xfId="0" applyNumberFormat="1" applyAlignment="1">
      <alignment horizontal="center"/>
    </xf>
    <xf numFmtId="14" fontId="0" fillId="0" borderId="0" xfId="0" applyNumberFormat="1"/>
    <xf numFmtId="0" fontId="3" fillId="0" borderId="0" xfId="0" applyFont="1" applyAlignment="1">
      <alignment horizontal="center"/>
    </xf>
    <xf numFmtId="0" fontId="16" fillId="0" borderId="0" xfId="0" applyFont="1"/>
    <xf numFmtId="1" fontId="0" fillId="0" borderId="0" xfId="0" applyNumberFormat="1"/>
    <xf numFmtId="0" fontId="3" fillId="0" borderId="0" xfId="0" applyFont="1"/>
    <xf numFmtId="2" fontId="0" fillId="0" borderId="0" xfId="0" applyNumberFormat="1"/>
    <xf numFmtId="0" fontId="0" fillId="0" borderId="0" xfId="0" applyAlignment="1">
      <alignment horizontal="right" vertical="center"/>
    </xf>
    <xf numFmtId="16" fontId="0" fillId="0" borderId="0" xfId="0" applyNumberFormat="1" applyAlignment="1">
      <alignment horizontal="right" vertical="center"/>
    </xf>
    <xf numFmtId="0" fontId="0" fillId="0" borderId="8" xfId="0" applyBorder="1"/>
    <xf numFmtId="0" fontId="3" fillId="0" borderId="0" xfId="0" applyFont="1" applyAlignment="1">
      <alignment horizontal="left"/>
    </xf>
    <xf numFmtId="0" fontId="2" fillId="0" borderId="0" xfId="0" applyFont="1"/>
    <xf numFmtId="0" fontId="17" fillId="0" borderId="17" xfId="0" applyFont="1" applyBorder="1" applyAlignment="1">
      <alignment horizontal="center" vertical="center"/>
    </xf>
    <xf numFmtId="0" fontId="17" fillId="0" borderId="18" xfId="0" applyFont="1" applyBorder="1" applyAlignment="1">
      <alignment horizontal="center" vertical="center"/>
    </xf>
    <xf numFmtId="0" fontId="17" fillId="0" borderId="19" xfId="0" applyFont="1" applyBorder="1" applyAlignment="1">
      <alignment vertical="center"/>
    </xf>
    <xf numFmtId="0" fontId="0" fillId="0" borderId="9" xfId="0" applyBorder="1"/>
    <xf numFmtId="0" fontId="18" fillId="6" borderId="9" xfId="0" applyFont="1" applyFill="1" applyBorder="1" applyAlignment="1">
      <alignment vertical="center"/>
    </xf>
    <xf numFmtId="0" fontId="18" fillId="7" borderId="9" xfId="0" applyFont="1" applyFill="1" applyBorder="1" applyAlignment="1">
      <alignment vertical="center"/>
    </xf>
    <xf numFmtId="0" fontId="18" fillId="2" borderId="9" xfId="0" applyFont="1" applyFill="1" applyBorder="1" applyAlignment="1">
      <alignment vertical="center"/>
    </xf>
    <xf numFmtId="0" fontId="18" fillId="8" borderId="9" xfId="0" applyFont="1" applyFill="1" applyBorder="1" applyAlignment="1">
      <alignment vertical="center"/>
    </xf>
    <xf numFmtId="0" fontId="17" fillId="8" borderId="9" xfId="0" applyFont="1" applyFill="1" applyBorder="1" applyAlignment="1">
      <alignment vertical="center"/>
    </xf>
    <xf numFmtId="0" fontId="18" fillId="0" borderId="9" xfId="0" applyFont="1" applyBorder="1" applyAlignment="1">
      <alignment vertical="center"/>
    </xf>
    <xf numFmtId="0" fontId="0" fillId="0" borderId="0" xfId="0" applyAlignment="1">
      <alignment vertical="center"/>
    </xf>
    <xf numFmtId="0" fontId="3" fillId="0" borderId="0" xfId="0" applyFont="1" applyAlignment="1">
      <alignment vertical="center"/>
    </xf>
    <xf numFmtId="0" fontId="18" fillId="8" borderId="0" xfId="0" applyFont="1" applyFill="1" applyAlignment="1">
      <alignment vertical="center"/>
    </xf>
    <xf numFmtId="0" fontId="18" fillId="2" borderId="0" xfId="0" applyFont="1" applyFill="1" applyAlignment="1">
      <alignment vertical="center"/>
    </xf>
    <xf numFmtId="0" fontId="18" fillId="7" borderId="0" xfId="0" applyFont="1" applyFill="1" applyAlignment="1">
      <alignment vertical="center"/>
    </xf>
    <xf numFmtId="0" fontId="18" fillId="6" borderId="0" xfId="0" applyFont="1" applyFill="1" applyAlignment="1">
      <alignment vertical="center"/>
    </xf>
    <xf numFmtId="0" fontId="8" fillId="0" borderId="0" xfId="0" applyFont="1"/>
    <xf numFmtId="0" fontId="0" fillId="0" borderId="0" xfId="0" applyAlignment="1"/>
    <xf numFmtId="0" fontId="19" fillId="0" borderId="0" xfId="0" applyFont="1"/>
    <xf numFmtId="0" fontId="11" fillId="0" borderId="0" xfId="0" applyFont="1"/>
    <xf numFmtId="166" fontId="11" fillId="0" borderId="0" xfId="0" applyNumberFormat="1" applyFont="1"/>
    <xf numFmtId="168" fontId="11" fillId="0" borderId="0" xfId="0" applyNumberFormat="1" applyFont="1"/>
    <xf numFmtId="0" fontId="13" fillId="0" borderId="0" xfId="0" applyFont="1"/>
    <xf numFmtId="0" fontId="13" fillId="0" borderId="0" xfId="0" applyFont="1" applyAlignment="1"/>
    <xf numFmtId="0" fontId="11" fillId="0" borderId="0" xfId="0" applyFont="1" applyAlignment="1"/>
    <xf numFmtId="164" fontId="11" fillId="0" borderId="0" xfId="0" applyNumberFormat="1" applyFont="1" applyAlignment="1"/>
    <xf numFmtId="166" fontId="20" fillId="0" borderId="0" xfId="0" applyNumberFormat="1" applyFont="1"/>
    <xf numFmtId="168" fontId="20" fillId="0" borderId="0" xfId="0" applyNumberFormat="1" applyFont="1"/>
    <xf numFmtId="0" fontId="21" fillId="0" borderId="0" xfId="0" applyFont="1"/>
    <xf numFmtId="168" fontId="0" fillId="0" borderId="0" xfId="0" applyNumberFormat="1"/>
    <xf numFmtId="0" fontId="0" fillId="0" borderId="0" xfId="0" applyFont="1" applyAlignment="1"/>
    <xf numFmtId="0" fontId="0" fillId="4" borderId="20" xfId="0" applyFill="1" applyBorder="1"/>
    <xf numFmtId="166" fontId="0" fillId="4" borderId="21" xfId="0" applyNumberFormat="1" applyFill="1" applyBorder="1" applyAlignment="1">
      <alignment horizontal="left"/>
    </xf>
    <xf numFmtId="0" fontId="0" fillId="4" borderId="21" xfId="0" applyFill="1" applyBorder="1"/>
    <xf numFmtId="168" fontId="0" fillId="4" borderId="21" xfId="0" applyNumberFormat="1" applyFill="1" applyBorder="1"/>
    <xf numFmtId="0" fontId="0" fillId="4" borderId="21" xfId="0" applyFill="1" applyBorder="1" applyAlignment="1"/>
    <xf numFmtId="168" fontId="0" fillId="4" borderId="21" xfId="0" applyNumberFormat="1" applyFill="1" applyBorder="1" applyAlignment="1">
      <alignment horizontal="right"/>
    </xf>
    <xf numFmtId="15" fontId="0" fillId="4" borderId="22" xfId="0" applyNumberFormat="1" applyFill="1" applyBorder="1"/>
    <xf numFmtId="0" fontId="0" fillId="4" borderId="23" xfId="0" applyFill="1" applyBorder="1"/>
    <xf numFmtId="166" fontId="0" fillId="4" borderId="0" xfId="0" applyNumberFormat="1" applyFill="1" applyBorder="1"/>
    <xf numFmtId="0" fontId="0" fillId="4" borderId="0" xfId="0" applyFill="1" applyBorder="1"/>
    <xf numFmtId="16" fontId="0" fillId="4" borderId="0" xfId="0" applyNumberFormat="1" applyFill="1" applyBorder="1"/>
    <xf numFmtId="168" fontId="0" fillId="4" borderId="0" xfId="0" applyNumberFormat="1" applyFill="1" applyBorder="1"/>
    <xf numFmtId="0" fontId="0" fillId="4" borderId="0" xfId="0" applyFill="1" applyBorder="1" applyAlignment="1"/>
    <xf numFmtId="168" fontId="0" fillId="4" borderId="0" xfId="0" applyNumberFormat="1" applyFill="1" applyBorder="1" applyAlignment="1">
      <alignment horizontal="right"/>
    </xf>
    <xf numFmtId="164" fontId="0" fillId="4" borderId="24" xfId="0" applyNumberFormat="1" applyFill="1" applyBorder="1" applyAlignment="1">
      <alignment horizontal="right"/>
    </xf>
    <xf numFmtId="168" fontId="0" fillId="4" borderId="23" xfId="0" applyNumberFormat="1" applyFill="1" applyBorder="1"/>
    <xf numFmtId="165" fontId="0" fillId="9" borderId="0" xfId="0" applyNumberFormat="1" applyFill="1" applyAlignment="1">
      <alignment horizontal="right"/>
    </xf>
    <xf numFmtId="0" fontId="0" fillId="4" borderId="0" xfId="0" applyFill="1" applyBorder="1" applyAlignment="1">
      <alignment horizontal="right"/>
    </xf>
    <xf numFmtId="1" fontId="0" fillId="4" borderId="0" xfId="0" applyNumberFormat="1" applyFill="1" applyBorder="1"/>
    <xf numFmtId="1" fontId="0" fillId="4" borderId="0" xfId="0" applyNumberFormat="1" applyFill="1" applyBorder="1" applyAlignment="1"/>
    <xf numFmtId="1" fontId="0" fillId="4" borderId="0" xfId="0" applyNumberFormat="1" applyFill="1" applyBorder="1" applyAlignment="1">
      <alignment horizontal="right"/>
    </xf>
    <xf numFmtId="164" fontId="0" fillId="4" borderId="0" xfId="0" applyNumberFormat="1" applyFill="1" applyBorder="1" applyAlignment="1">
      <alignment horizontal="right"/>
    </xf>
    <xf numFmtId="0" fontId="0" fillId="4" borderId="24" xfId="0" applyFill="1" applyBorder="1"/>
    <xf numFmtId="0" fontId="0" fillId="4" borderId="25" xfId="0" applyFill="1" applyBorder="1"/>
    <xf numFmtId="165" fontId="0" fillId="9" borderId="26" xfId="0" applyNumberFormat="1" applyFill="1" applyBorder="1" applyAlignment="1">
      <alignment horizontal="right"/>
    </xf>
    <xf numFmtId="0" fontId="0" fillId="4" borderId="26" xfId="0" applyFill="1" applyBorder="1" applyAlignment="1">
      <alignment horizontal="left"/>
    </xf>
    <xf numFmtId="0" fontId="0" fillId="4" borderId="26" xfId="0" applyFill="1" applyBorder="1" applyAlignment="1">
      <alignment horizontal="right"/>
    </xf>
    <xf numFmtId="2" fontId="0" fillId="4" borderId="26" xfId="0" applyNumberFormat="1" applyFill="1" applyBorder="1"/>
    <xf numFmtId="2" fontId="0" fillId="4" borderId="26" xfId="0" applyNumberFormat="1" applyFill="1" applyBorder="1" applyAlignment="1"/>
    <xf numFmtId="2" fontId="0" fillId="4" borderId="26" xfId="0" applyNumberFormat="1" applyFill="1" applyBorder="1" applyAlignment="1">
      <alignment horizontal="right"/>
    </xf>
    <xf numFmtId="0" fontId="0" fillId="9" borderId="26" xfId="0" applyFill="1" applyBorder="1" applyAlignment="1">
      <alignment horizontal="right"/>
    </xf>
    <xf numFmtId="0" fontId="0" fillId="4" borderId="27" xfId="0" applyFill="1" applyBorder="1"/>
    <xf numFmtId="0" fontId="22" fillId="0" borderId="0" xfId="0" applyFont="1" applyAlignment="1">
      <alignment horizontal="left"/>
    </xf>
    <xf numFmtId="166" fontId="22" fillId="0" borderId="0" xfId="0" applyNumberFormat="1" applyFont="1" applyAlignment="1">
      <alignment horizontal="left"/>
    </xf>
    <xf numFmtId="0" fontId="22" fillId="0" borderId="0" xfId="0" applyFont="1" applyAlignment="1">
      <alignment horizontal="center"/>
    </xf>
    <xf numFmtId="166" fontId="22" fillId="0" borderId="0" xfId="0" applyNumberFormat="1" applyFont="1" applyAlignment="1">
      <alignment horizontal="center"/>
    </xf>
    <xf numFmtId="166" fontId="22" fillId="0" borderId="0" xfId="0" applyNumberFormat="1" applyFont="1" applyAlignment="1"/>
    <xf numFmtId="164" fontId="22" fillId="0" borderId="0" xfId="0" applyNumberFormat="1" applyFont="1" applyAlignment="1">
      <alignment horizontal="center"/>
    </xf>
    <xf numFmtId="2" fontId="22" fillId="0" borderId="0" xfId="0" applyNumberFormat="1" applyFont="1" applyAlignment="1">
      <alignment horizontal="center"/>
    </xf>
    <xf numFmtId="0" fontId="22" fillId="0" borderId="0" xfId="0" applyFont="1"/>
    <xf numFmtId="166" fontId="22" fillId="0" borderId="0" xfId="0" applyNumberFormat="1" applyFont="1"/>
    <xf numFmtId="0" fontId="23" fillId="0" borderId="0" xfId="0" applyFont="1" applyAlignment="1">
      <alignment horizontal="center"/>
    </xf>
    <xf numFmtId="166" fontId="23" fillId="0" borderId="0" xfId="0" applyNumberFormat="1" applyFont="1" applyAlignment="1">
      <alignment horizontal="center"/>
    </xf>
    <xf numFmtId="164" fontId="23" fillId="0" borderId="0" xfId="0" applyNumberFormat="1" applyFont="1" applyAlignment="1">
      <alignment horizontal="center"/>
    </xf>
    <xf numFmtId="2" fontId="23" fillId="0" borderId="0" xfId="0" applyNumberFormat="1" applyFont="1" applyAlignment="1">
      <alignment horizontal="center"/>
    </xf>
    <xf numFmtId="0" fontId="24" fillId="0" borderId="0" xfId="0" applyFont="1"/>
    <xf numFmtId="166" fontId="24" fillId="0" borderId="0" xfId="0" applyNumberFormat="1" applyFont="1"/>
    <xf numFmtId="0" fontId="24" fillId="0" borderId="0" xfId="0" applyFont="1" applyAlignment="1">
      <alignment horizontal="center"/>
    </xf>
    <xf numFmtId="168" fontId="22" fillId="0" borderId="0" xfId="0" applyNumberFormat="1" applyFont="1"/>
    <xf numFmtId="0" fontId="22" fillId="0" borderId="28" xfId="0" applyFont="1" applyBorder="1"/>
    <xf numFmtId="166" fontId="22" fillId="0" borderId="28" xfId="0" applyNumberFormat="1" applyFont="1" applyBorder="1"/>
    <xf numFmtId="0" fontId="23" fillId="0" borderId="29" xfId="0" applyFont="1" applyBorder="1" applyAlignment="1">
      <alignment horizontal="center"/>
    </xf>
    <xf numFmtId="166" fontId="23" fillId="0" borderId="29" xfId="0" applyNumberFormat="1" applyFont="1" applyBorder="1" applyAlignment="1">
      <alignment horizontal="center"/>
    </xf>
    <xf numFmtId="164" fontId="23" fillId="0" borderId="29" xfId="0" applyNumberFormat="1" applyFont="1" applyBorder="1" applyAlignment="1">
      <alignment horizontal="center"/>
    </xf>
    <xf numFmtId="2" fontId="23" fillId="0" borderId="29" xfId="0" applyNumberFormat="1" applyFont="1" applyBorder="1" applyAlignment="1">
      <alignment horizontal="center"/>
    </xf>
    <xf numFmtId="164" fontId="15" fillId="0" borderId="0" xfId="0" applyNumberFormat="1" applyFont="1" applyAlignment="1">
      <alignment horizontal="center"/>
    </xf>
    <xf numFmtId="0" fontId="15" fillId="0" borderId="0" xfId="0" applyFont="1" applyAlignment="1">
      <alignment horizontal="center"/>
    </xf>
    <xf numFmtId="166" fontId="15" fillId="0" borderId="0" xfId="0" applyNumberFormat="1" applyFont="1" applyAlignment="1">
      <alignment horizontal="center"/>
    </xf>
    <xf numFmtId="2" fontId="15" fillId="0" borderId="0" xfId="0" applyNumberFormat="1" applyFont="1" applyAlignment="1">
      <alignment horizontal="center"/>
    </xf>
    <xf numFmtId="0" fontId="0" fillId="0" borderId="0" xfId="0" applyFont="1" applyAlignment="1">
      <alignment horizontal="center"/>
    </xf>
    <xf numFmtId="164" fontId="0" fillId="0" borderId="0" xfId="0" applyNumberFormat="1" applyAlignment="1">
      <alignment horizontal="center"/>
    </xf>
    <xf numFmtId="0" fontId="5" fillId="0" borderId="0" xfId="0" applyFont="1" applyFill="1" applyAlignment="1">
      <alignment horizontal="center"/>
    </xf>
    <xf numFmtId="1" fontId="5" fillId="0" borderId="0" xfId="0" applyNumberFormat="1" applyFont="1" applyFill="1" applyAlignment="1">
      <alignment horizontal="center"/>
    </xf>
    <xf numFmtId="2" fontId="5" fillId="0" borderId="0" xfId="0" applyNumberFormat="1" applyFont="1" applyFill="1"/>
    <xf numFmtId="15" fontId="0" fillId="0" borderId="0" xfId="0" applyNumberFormat="1"/>
    <xf numFmtId="166" fontId="26" fillId="0" borderId="29" xfId="0" applyNumberFormat="1" applyFont="1" applyBorder="1" applyAlignment="1">
      <alignment horizontal="right"/>
    </xf>
    <xf numFmtId="0" fontId="29" fillId="0" borderId="0" xfId="0" applyFont="1"/>
    <xf numFmtId="0" fontId="11" fillId="0" borderId="0" xfId="0" applyFont="1" applyAlignment="1">
      <alignment horizontal="left"/>
    </xf>
    <xf numFmtId="0" fontId="14" fillId="0" borderId="0" xfId="0" applyFont="1"/>
    <xf numFmtId="0" fontId="15" fillId="0" borderId="0" xfId="0" applyFont="1"/>
    <xf numFmtId="0" fontId="5" fillId="4" borderId="21" xfId="0" applyFont="1" applyFill="1" applyBorder="1"/>
    <xf numFmtId="0" fontId="5" fillId="4" borderId="0" xfId="0" applyFont="1" applyFill="1" applyBorder="1"/>
    <xf numFmtId="168" fontId="0" fillId="4" borderId="26" xfId="0" applyNumberFormat="1" applyFill="1" applyBorder="1"/>
    <xf numFmtId="0" fontId="5" fillId="4" borderId="26" xfId="0" applyFont="1" applyFill="1" applyBorder="1" applyAlignment="1">
      <alignment horizontal="left"/>
    </xf>
    <xf numFmtId="168" fontId="0" fillId="4" borderId="26" xfId="0" applyNumberFormat="1" applyFill="1" applyBorder="1" applyAlignment="1">
      <alignment horizontal="left"/>
    </xf>
    <xf numFmtId="164" fontId="5" fillId="4" borderId="30" xfId="0" applyNumberFormat="1" applyFont="1" applyFill="1" applyBorder="1" applyAlignment="1">
      <alignment horizontal="right"/>
    </xf>
    <xf numFmtId="1" fontId="5" fillId="0" borderId="0" xfId="0" applyNumberFormat="1" applyFont="1" applyFill="1"/>
    <xf numFmtId="2" fontId="4" fillId="0" borderId="0" xfId="0" applyNumberFormat="1" applyFont="1" applyFill="1"/>
    <xf numFmtId="0" fontId="0" fillId="0" borderId="0" xfId="0" applyFont="1"/>
    <xf numFmtId="2" fontId="3" fillId="0" borderId="0" xfId="0" applyNumberFormat="1" applyFont="1"/>
    <xf numFmtId="2" fontId="0" fillId="0" borderId="0" xfId="0" applyNumberFormat="1" applyFont="1"/>
    <xf numFmtId="1" fontId="4" fillId="0" borderId="0" xfId="0" applyNumberFormat="1" applyFont="1" applyFill="1" applyAlignment="1">
      <alignment horizontal="center"/>
    </xf>
    <xf numFmtId="0" fontId="4" fillId="0" borderId="0" xfId="0" applyFont="1" applyFill="1" applyAlignment="1">
      <alignment horizontal="center"/>
    </xf>
    <xf numFmtId="0" fontId="0" fillId="0" borderId="1" xfId="0" applyBorder="1"/>
    <xf numFmtId="0" fontId="3" fillId="0" borderId="1" xfId="0" applyFont="1" applyBorder="1"/>
    <xf numFmtId="1" fontId="4" fillId="0" borderId="1" xfId="0" applyNumberFormat="1" applyFont="1" applyFill="1" applyBorder="1" applyAlignment="1">
      <alignment horizontal="center"/>
    </xf>
    <xf numFmtId="2" fontId="0" fillId="0" borderId="1" xfId="0" applyNumberFormat="1" applyFont="1" applyBorder="1"/>
    <xf numFmtId="2" fontId="0" fillId="0" borderId="1" xfId="0" applyNumberFormat="1" applyBorder="1"/>
    <xf numFmtId="2" fontId="5" fillId="0" borderId="1" xfId="0" applyNumberFormat="1" applyFont="1" applyFill="1" applyBorder="1"/>
    <xf numFmtId="0" fontId="4" fillId="0" borderId="1" xfId="0" applyFont="1" applyFill="1" applyBorder="1" applyAlignment="1">
      <alignment horizontal="center"/>
    </xf>
    <xf numFmtId="0" fontId="3" fillId="0" borderId="1" xfId="0" applyFont="1" applyBorder="1" applyAlignment="1">
      <alignment horizontal="center"/>
    </xf>
    <xf numFmtId="0" fontId="0" fillId="10" borderId="20" xfId="0" applyFill="1" applyBorder="1"/>
    <xf numFmtId="0" fontId="0" fillId="10" borderId="21" xfId="0" applyFill="1" applyBorder="1"/>
    <xf numFmtId="166" fontId="0" fillId="10" borderId="21" xfId="0" applyNumberFormat="1" applyFill="1" applyBorder="1"/>
    <xf numFmtId="166" fontId="26" fillId="10" borderId="21" xfId="0" applyNumberFormat="1" applyFont="1" applyFill="1" applyBorder="1" applyAlignment="1">
      <alignment horizontal="right"/>
    </xf>
    <xf numFmtId="166" fontId="26" fillId="10" borderId="22" xfId="0" applyNumberFormat="1" applyFont="1" applyFill="1" applyBorder="1" applyAlignment="1">
      <alignment horizontal="right"/>
    </xf>
    <xf numFmtId="0" fontId="0" fillId="10" borderId="23" xfId="0" applyFill="1" applyBorder="1"/>
    <xf numFmtId="0" fontId="0" fillId="10" borderId="0" xfId="0" applyFill="1" applyBorder="1"/>
    <xf numFmtId="166" fontId="0" fillId="10" borderId="0" xfId="0" applyNumberFormat="1" applyFill="1" applyBorder="1"/>
    <xf numFmtId="1" fontId="0" fillId="10" borderId="0" xfId="0" applyNumberFormat="1" applyFill="1" applyBorder="1"/>
    <xf numFmtId="1" fontId="0" fillId="10" borderId="24" xfId="0" applyNumberFormat="1" applyFill="1" applyBorder="1"/>
    <xf numFmtId="165" fontId="0" fillId="10" borderId="0" xfId="0" applyNumberFormat="1" applyFill="1" applyBorder="1"/>
    <xf numFmtId="165" fontId="0" fillId="10" borderId="24" xfId="0" applyNumberFormat="1" applyFill="1" applyBorder="1"/>
    <xf numFmtId="2" fontId="0" fillId="10" borderId="0" xfId="0" applyNumberFormat="1" applyFill="1" applyBorder="1"/>
    <xf numFmtId="2" fontId="0" fillId="10" borderId="24" xfId="0" applyNumberFormat="1" applyFill="1" applyBorder="1"/>
    <xf numFmtId="166" fontId="0" fillId="10" borderId="24" xfId="0" applyNumberFormat="1" applyFill="1" applyBorder="1"/>
    <xf numFmtId="0" fontId="0" fillId="10" borderId="25" xfId="0" applyFill="1" applyBorder="1"/>
    <xf numFmtId="0" fontId="0" fillId="10" borderId="26" xfId="0" applyFill="1" applyBorder="1"/>
    <xf numFmtId="166" fontId="0" fillId="10" borderId="26" xfId="0" applyNumberFormat="1" applyFill="1" applyBorder="1"/>
    <xf numFmtId="1" fontId="0" fillId="10" borderId="26" xfId="0" applyNumberFormat="1" applyFill="1" applyBorder="1"/>
    <xf numFmtId="1" fontId="0" fillId="10" borderId="30" xfId="0" applyNumberFormat="1" applyFill="1" applyBorder="1"/>
    <xf numFmtId="0" fontId="0" fillId="10" borderId="0" xfId="0" applyFill="1"/>
    <xf numFmtId="0" fontId="26" fillId="10" borderId="0" xfId="0" applyFont="1" applyFill="1"/>
    <xf numFmtId="0" fontId="26" fillId="10" borderId="0" xfId="0" applyFont="1" applyFill="1" applyAlignment="1">
      <alignment horizontal="right"/>
    </xf>
    <xf numFmtId="166" fontId="26" fillId="10" borderId="0" xfId="0" applyNumberFormat="1" applyFont="1" applyFill="1" applyAlignment="1">
      <alignment horizontal="right"/>
    </xf>
    <xf numFmtId="166" fontId="26" fillId="10" borderId="0" xfId="0" applyNumberFormat="1" applyFont="1" applyFill="1"/>
    <xf numFmtId="166" fontId="26" fillId="10" borderId="0" xfId="0" applyNumberFormat="1" applyFont="1" applyFill="1" applyAlignment="1">
      <alignment horizontal="center"/>
    </xf>
    <xf numFmtId="0" fontId="26" fillId="10" borderId="29" xfId="0" applyFont="1" applyFill="1" applyBorder="1"/>
    <xf numFmtId="0" fontId="26" fillId="10" borderId="29" xfId="0" applyFont="1" applyFill="1" applyBorder="1" applyAlignment="1">
      <alignment horizontal="right"/>
    </xf>
    <xf numFmtId="166" fontId="26" fillId="10" borderId="29" xfId="0" applyNumberFormat="1" applyFont="1" applyFill="1" applyBorder="1" applyAlignment="1">
      <alignment horizontal="right"/>
    </xf>
    <xf numFmtId="0" fontId="5" fillId="10" borderId="0" xfId="0" applyFont="1" applyFill="1"/>
    <xf numFmtId="0" fontId="5" fillId="10" borderId="0" xfId="0" applyFont="1" applyFill="1" applyAlignment="1">
      <alignment horizontal="center"/>
    </xf>
    <xf numFmtId="1" fontId="5" fillId="10" borderId="0" xfId="0" applyNumberFormat="1" applyFont="1" applyFill="1" applyAlignment="1">
      <alignment horizontal="center"/>
    </xf>
    <xf numFmtId="166" fontId="5" fillId="10" borderId="0" xfId="0" applyNumberFormat="1" applyFont="1" applyFill="1"/>
    <xf numFmtId="2" fontId="5" fillId="10" borderId="0" xfId="0" applyNumberFormat="1" applyFont="1" applyFill="1"/>
    <xf numFmtId="0" fontId="25" fillId="10" borderId="0" xfId="0" applyFont="1" applyFill="1"/>
    <xf numFmtId="166" fontId="25" fillId="10" borderId="0" xfId="0" applyNumberFormat="1" applyFont="1" applyFill="1"/>
    <xf numFmtId="2" fontId="25" fillId="10" borderId="0" xfId="0" applyNumberFormat="1" applyFont="1" applyFill="1"/>
    <xf numFmtId="15" fontId="0" fillId="10" borderId="0" xfId="0" applyNumberFormat="1" applyFill="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onnections" Target="connection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'particle size '!$A$15</c:f>
              <c:strCache>
                <c:ptCount val="1"/>
                <c:pt idx="0">
                  <c:v>clay</c:v>
                </c:pt>
              </c:strCache>
            </c:strRef>
          </c:tx>
          <c:invertIfNegative val="0"/>
          <c:cat>
            <c:strRef>
              <c:f>'particle size '!$B$14:$E$14</c:f>
              <c:strCache>
                <c:ptCount val="4"/>
                <c:pt idx="0">
                  <c:v>52</c:v>
                </c:pt>
                <c:pt idx="1">
                  <c:v>53</c:v>
                </c:pt>
                <c:pt idx="2">
                  <c:v>55</c:v>
                </c:pt>
                <c:pt idx="3">
                  <c:v>Dockton</c:v>
                </c:pt>
              </c:strCache>
            </c:strRef>
          </c:cat>
          <c:val>
            <c:numRef>
              <c:f>'particle size '!$B$15:$E$15</c:f>
              <c:numCache>
                <c:formatCode>General</c:formatCode>
                <c:ptCount val="4"/>
                <c:pt idx="0">
                  <c:v>1.81</c:v>
                </c:pt>
                <c:pt idx="1">
                  <c:v>6.05</c:v>
                </c:pt>
                <c:pt idx="2">
                  <c:v>7.0250000000000004</c:v>
                </c:pt>
              </c:numCache>
            </c:numRef>
          </c:val>
        </c:ser>
        <c:ser>
          <c:idx val="1"/>
          <c:order val="1"/>
          <c:tx>
            <c:strRef>
              <c:f>'particle size '!$A$16</c:f>
              <c:strCache>
                <c:ptCount val="1"/>
              </c:strCache>
            </c:strRef>
          </c:tx>
          <c:invertIfNegative val="0"/>
          <c:cat>
            <c:strRef>
              <c:f>'particle size '!$B$14:$E$14</c:f>
              <c:strCache>
                <c:ptCount val="4"/>
                <c:pt idx="0">
                  <c:v>52</c:v>
                </c:pt>
                <c:pt idx="1">
                  <c:v>53</c:v>
                </c:pt>
                <c:pt idx="2">
                  <c:v>55</c:v>
                </c:pt>
                <c:pt idx="3">
                  <c:v>Dockton</c:v>
                </c:pt>
              </c:strCache>
            </c:strRef>
          </c:cat>
          <c:val>
            <c:numRef>
              <c:f>'particle size '!$B$16:$E$16</c:f>
            </c:numRef>
          </c:val>
        </c:ser>
        <c:ser>
          <c:idx val="2"/>
          <c:order val="2"/>
          <c:tx>
            <c:strRef>
              <c:f>'particle size '!$A$17</c:f>
              <c:strCache>
                <c:ptCount val="1"/>
                <c:pt idx="0">
                  <c:v>4</c:v>
                </c:pt>
              </c:strCache>
            </c:strRef>
          </c:tx>
          <c:invertIfNegative val="0"/>
          <c:cat>
            <c:strRef>
              <c:f>'particle size '!$B$14:$E$14</c:f>
              <c:strCache>
                <c:ptCount val="4"/>
                <c:pt idx="0">
                  <c:v>52</c:v>
                </c:pt>
                <c:pt idx="1">
                  <c:v>53</c:v>
                </c:pt>
                <c:pt idx="2">
                  <c:v>55</c:v>
                </c:pt>
                <c:pt idx="3">
                  <c:v>Dockton</c:v>
                </c:pt>
              </c:strCache>
            </c:strRef>
          </c:cat>
          <c:val>
            <c:numRef>
              <c:f>'particle size '!$B$17:$E$17</c:f>
            </c:numRef>
          </c:val>
        </c:ser>
        <c:ser>
          <c:idx val="3"/>
          <c:order val="3"/>
          <c:tx>
            <c:strRef>
              <c:f>'particle size '!$A$18</c:f>
              <c:strCache>
                <c:ptCount val="1"/>
                <c:pt idx="0">
                  <c:v>8</c:v>
                </c:pt>
              </c:strCache>
            </c:strRef>
          </c:tx>
          <c:invertIfNegative val="0"/>
          <c:cat>
            <c:strRef>
              <c:f>'particle size '!$B$14:$E$14</c:f>
              <c:strCache>
                <c:ptCount val="4"/>
                <c:pt idx="0">
                  <c:v>52</c:v>
                </c:pt>
                <c:pt idx="1">
                  <c:v>53</c:v>
                </c:pt>
                <c:pt idx="2">
                  <c:v>55</c:v>
                </c:pt>
                <c:pt idx="3">
                  <c:v>Dockton</c:v>
                </c:pt>
              </c:strCache>
            </c:strRef>
          </c:cat>
          <c:val>
            <c:numRef>
              <c:f>'particle size '!$B$18:$E$18</c:f>
            </c:numRef>
          </c:val>
        </c:ser>
        <c:ser>
          <c:idx val="4"/>
          <c:order val="4"/>
          <c:tx>
            <c:strRef>
              <c:f>'particle size '!$A$19</c:f>
              <c:strCache>
                <c:ptCount val="1"/>
                <c:pt idx="0">
                  <c:v>15</c:v>
                </c:pt>
              </c:strCache>
            </c:strRef>
          </c:tx>
          <c:invertIfNegative val="0"/>
          <c:cat>
            <c:strRef>
              <c:f>'particle size '!$B$14:$E$14</c:f>
              <c:strCache>
                <c:ptCount val="4"/>
                <c:pt idx="0">
                  <c:v>52</c:v>
                </c:pt>
                <c:pt idx="1">
                  <c:v>53</c:v>
                </c:pt>
                <c:pt idx="2">
                  <c:v>55</c:v>
                </c:pt>
                <c:pt idx="3">
                  <c:v>Dockton</c:v>
                </c:pt>
              </c:strCache>
            </c:strRef>
          </c:cat>
          <c:val>
            <c:numRef>
              <c:f>'particle size '!$B$19:$E$19</c:f>
            </c:numRef>
          </c:val>
        </c:ser>
        <c:ser>
          <c:idx val="5"/>
          <c:order val="5"/>
          <c:tx>
            <c:strRef>
              <c:f>'particle size '!$A$20</c:f>
              <c:strCache>
                <c:ptCount val="1"/>
                <c:pt idx="0">
                  <c:v>31</c:v>
                </c:pt>
              </c:strCache>
            </c:strRef>
          </c:tx>
          <c:invertIfNegative val="0"/>
          <c:cat>
            <c:strRef>
              <c:f>'particle size '!$B$14:$E$14</c:f>
              <c:strCache>
                <c:ptCount val="4"/>
                <c:pt idx="0">
                  <c:v>52</c:v>
                </c:pt>
                <c:pt idx="1">
                  <c:v>53</c:v>
                </c:pt>
                <c:pt idx="2">
                  <c:v>55</c:v>
                </c:pt>
                <c:pt idx="3">
                  <c:v>Dockton</c:v>
                </c:pt>
              </c:strCache>
            </c:strRef>
          </c:cat>
          <c:val>
            <c:numRef>
              <c:f>'particle size '!$B$20:$E$20</c:f>
            </c:numRef>
          </c:val>
        </c:ser>
        <c:ser>
          <c:idx val="6"/>
          <c:order val="6"/>
          <c:tx>
            <c:strRef>
              <c:f>'particle size '!$A$21</c:f>
              <c:strCache>
                <c:ptCount val="1"/>
                <c:pt idx="0">
                  <c:v>silt</c:v>
                </c:pt>
              </c:strCache>
            </c:strRef>
          </c:tx>
          <c:invertIfNegative val="0"/>
          <c:cat>
            <c:strRef>
              <c:f>'particle size '!$B$14:$E$14</c:f>
              <c:strCache>
                <c:ptCount val="4"/>
                <c:pt idx="0">
                  <c:v>52</c:v>
                </c:pt>
                <c:pt idx="1">
                  <c:v>53</c:v>
                </c:pt>
                <c:pt idx="2">
                  <c:v>55</c:v>
                </c:pt>
                <c:pt idx="3">
                  <c:v>Dockton</c:v>
                </c:pt>
              </c:strCache>
            </c:strRef>
          </c:cat>
          <c:val>
            <c:numRef>
              <c:f>'particle size '!$B$21:$E$21</c:f>
              <c:numCache>
                <c:formatCode>General</c:formatCode>
                <c:ptCount val="4"/>
                <c:pt idx="0">
                  <c:v>5.3250000000000002</c:v>
                </c:pt>
                <c:pt idx="1">
                  <c:v>31.265000000000001</c:v>
                </c:pt>
                <c:pt idx="2">
                  <c:v>77.099999999999994</c:v>
                </c:pt>
              </c:numCache>
            </c:numRef>
          </c:val>
        </c:ser>
        <c:ser>
          <c:idx val="7"/>
          <c:order val="7"/>
          <c:tx>
            <c:strRef>
              <c:f>'particle size '!$A$22</c:f>
              <c:strCache>
                <c:ptCount val="1"/>
                <c:pt idx="0">
                  <c:v>very fine sand</c:v>
                </c:pt>
              </c:strCache>
            </c:strRef>
          </c:tx>
          <c:invertIfNegative val="0"/>
          <c:cat>
            <c:strRef>
              <c:f>'particle size '!$B$14:$E$14</c:f>
              <c:strCache>
                <c:ptCount val="4"/>
                <c:pt idx="0">
                  <c:v>52</c:v>
                </c:pt>
                <c:pt idx="1">
                  <c:v>53</c:v>
                </c:pt>
                <c:pt idx="2">
                  <c:v>55</c:v>
                </c:pt>
                <c:pt idx="3">
                  <c:v>Dockton</c:v>
                </c:pt>
              </c:strCache>
            </c:strRef>
          </c:cat>
          <c:val>
            <c:numRef>
              <c:f>'particle size '!$B$22:$E$22</c:f>
              <c:numCache>
                <c:formatCode>General</c:formatCode>
                <c:ptCount val="4"/>
                <c:pt idx="0">
                  <c:v>5.7850000000000001</c:v>
                </c:pt>
                <c:pt idx="1">
                  <c:v>22.9</c:v>
                </c:pt>
                <c:pt idx="2">
                  <c:v>10.31</c:v>
                </c:pt>
              </c:numCache>
            </c:numRef>
          </c:val>
        </c:ser>
        <c:ser>
          <c:idx val="8"/>
          <c:order val="8"/>
          <c:tx>
            <c:strRef>
              <c:f>'particle size '!$A$23</c:f>
              <c:strCache>
                <c:ptCount val="1"/>
                <c:pt idx="0">
                  <c:v>fine sand</c:v>
                </c:pt>
              </c:strCache>
            </c:strRef>
          </c:tx>
          <c:invertIfNegative val="0"/>
          <c:cat>
            <c:strRef>
              <c:f>'particle size '!$B$14:$E$14</c:f>
              <c:strCache>
                <c:ptCount val="4"/>
                <c:pt idx="0">
                  <c:v>52</c:v>
                </c:pt>
                <c:pt idx="1">
                  <c:v>53</c:v>
                </c:pt>
                <c:pt idx="2">
                  <c:v>55</c:v>
                </c:pt>
                <c:pt idx="3">
                  <c:v>Dockton</c:v>
                </c:pt>
              </c:strCache>
            </c:strRef>
          </c:cat>
          <c:val>
            <c:numRef>
              <c:f>'particle size '!$B$23:$E$23</c:f>
              <c:numCache>
                <c:formatCode>General</c:formatCode>
                <c:ptCount val="4"/>
                <c:pt idx="0">
                  <c:v>35.299999999999997</c:v>
                </c:pt>
                <c:pt idx="1">
                  <c:v>35.75</c:v>
                </c:pt>
                <c:pt idx="2">
                  <c:v>5.53</c:v>
                </c:pt>
              </c:numCache>
            </c:numRef>
          </c:val>
        </c:ser>
        <c:ser>
          <c:idx val="9"/>
          <c:order val="9"/>
          <c:tx>
            <c:strRef>
              <c:f>'particle size '!$A$24</c:f>
              <c:strCache>
                <c:ptCount val="1"/>
                <c:pt idx="0">
                  <c:v>medium sand</c:v>
                </c:pt>
              </c:strCache>
            </c:strRef>
          </c:tx>
          <c:invertIfNegative val="0"/>
          <c:cat>
            <c:strRef>
              <c:f>'particle size '!$B$14:$E$14</c:f>
              <c:strCache>
                <c:ptCount val="4"/>
                <c:pt idx="0">
                  <c:v>52</c:v>
                </c:pt>
                <c:pt idx="1">
                  <c:v>53</c:v>
                </c:pt>
                <c:pt idx="2">
                  <c:v>55</c:v>
                </c:pt>
                <c:pt idx="3">
                  <c:v>Dockton</c:v>
                </c:pt>
              </c:strCache>
            </c:strRef>
          </c:cat>
          <c:val>
            <c:numRef>
              <c:f>'particle size '!$B$24:$E$24</c:f>
              <c:numCache>
                <c:formatCode>General</c:formatCode>
                <c:ptCount val="4"/>
                <c:pt idx="0">
                  <c:v>42.05</c:v>
                </c:pt>
                <c:pt idx="1">
                  <c:v>3.9950000000000001</c:v>
                </c:pt>
                <c:pt idx="2">
                  <c:v>5.9999999999999995E-4</c:v>
                </c:pt>
              </c:numCache>
            </c:numRef>
          </c:val>
        </c:ser>
        <c:ser>
          <c:idx val="10"/>
          <c:order val="10"/>
          <c:tx>
            <c:strRef>
              <c:f>'particle size '!$A$25</c:f>
              <c:strCache>
                <c:ptCount val="1"/>
                <c:pt idx="0">
                  <c:v>course sand</c:v>
                </c:pt>
              </c:strCache>
            </c:strRef>
          </c:tx>
          <c:invertIfNegative val="0"/>
          <c:cat>
            <c:strRef>
              <c:f>'particle size '!$B$14:$E$14</c:f>
              <c:strCache>
                <c:ptCount val="4"/>
                <c:pt idx="0">
                  <c:v>52</c:v>
                </c:pt>
                <c:pt idx="1">
                  <c:v>53</c:v>
                </c:pt>
                <c:pt idx="2">
                  <c:v>55</c:v>
                </c:pt>
                <c:pt idx="3">
                  <c:v>Dockton</c:v>
                </c:pt>
              </c:strCache>
            </c:strRef>
          </c:cat>
          <c:val>
            <c:numRef>
              <c:f>'particle size '!$B$25:$E$25</c:f>
              <c:numCache>
                <c:formatCode>General</c:formatCode>
                <c:ptCount val="4"/>
                <c:pt idx="0">
                  <c:v>8.24</c:v>
                </c:pt>
                <c:pt idx="1">
                  <c:v>4.5000000000000005E-2</c:v>
                </c:pt>
                <c:pt idx="2">
                  <c:v>0</c:v>
                </c:pt>
              </c:numCache>
            </c:numRef>
          </c:val>
        </c:ser>
        <c:ser>
          <c:idx val="11"/>
          <c:order val="11"/>
          <c:tx>
            <c:strRef>
              <c:f>'particle size '!$A$26</c:f>
              <c:strCache>
                <c:ptCount val="1"/>
                <c:pt idx="0">
                  <c:v>very course sand</c:v>
                </c:pt>
              </c:strCache>
            </c:strRef>
          </c:tx>
          <c:invertIfNegative val="0"/>
          <c:cat>
            <c:strRef>
              <c:f>'particle size '!$B$14:$E$14</c:f>
              <c:strCache>
                <c:ptCount val="4"/>
                <c:pt idx="0">
                  <c:v>52</c:v>
                </c:pt>
                <c:pt idx="1">
                  <c:v>53</c:v>
                </c:pt>
                <c:pt idx="2">
                  <c:v>55</c:v>
                </c:pt>
                <c:pt idx="3">
                  <c:v>Dockton</c:v>
                </c:pt>
              </c:strCache>
            </c:strRef>
          </c:cat>
          <c:val>
            <c:numRef>
              <c:f>'particle size '!$B$26:$E$26</c:f>
              <c:numCache>
                <c:formatCode>General</c:formatCode>
                <c:ptCount val="4"/>
                <c:pt idx="0">
                  <c:v>1.425</c:v>
                </c:pt>
                <c:pt idx="1">
                  <c:v>0</c:v>
                </c:pt>
                <c:pt idx="2">
                  <c:v>0</c:v>
                </c:pt>
              </c:numCache>
            </c:numRef>
          </c:val>
        </c:ser>
        <c:dLbls>
          <c:showLegendKey val="0"/>
          <c:showVal val="0"/>
          <c:showCatName val="0"/>
          <c:showSerName val="0"/>
          <c:showPercent val="0"/>
          <c:showBubbleSize val="0"/>
        </c:dLbls>
        <c:gapWidth val="150"/>
        <c:overlap val="100"/>
        <c:axId val="168557184"/>
        <c:axId val="168567552"/>
      </c:barChart>
      <c:scatterChart>
        <c:scatterStyle val="lineMarker"/>
        <c:varyColors val="0"/>
        <c:ser>
          <c:idx val="12"/>
          <c:order val="12"/>
          <c:tx>
            <c:strRef>
              <c:f>'particle size '!$A$27</c:f>
              <c:strCache>
                <c:ptCount val="1"/>
                <c:pt idx="0">
                  <c:v>Total Organic Carbon </c:v>
                </c:pt>
              </c:strCache>
            </c:strRef>
          </c:tx>
          <c:spPr>
            <a:ln w="28575">
              <a:noFill/>
            </a:ln>
          </c:spPr>
          <c:marker>
            <c:symbol val="triangle"/>
            <c:size val="7"/>
            <c:spPr>
              <a:solidFill>
                <a:schemeClr val="tx1"/>
              </a:solidFill>
              <a:ln>
                <a:noFill/>
              </a:ln>
            </c:spPr>
          </c:marker>
          <c:xVal>
            <c:strRef>
              <c:f>'particle size '!$B$14:$E$14</c:f>
              <c:strCache>
                <c:ptCount val="4"/>
                <c:pt idx="0">
                  <c:v>52</c:v>
                </c:pt>
                <c:pt idx="1">
                  <c:v>53</c:v>
                </c:pt>
                <c:pt idx="2">
                  <c:v>55</c:v>
                </c:pt>
                <c:pt idx="3">
                  <c:v>Dockton</c:v>
                </c:pt>
              </c:strCache>
            </c:strRef>
          </c:xVal>
          <c:yVal>
            <c:numRef>
              <c:f>'particle size '!$B$27:$E$27</c:f>
              <c:numCache>
                <c:formatCode>General</c:formatCode>
                <c:ptCount val="4"/>
                <c:pt idx="0">
                  <c:v>1.21424660572329E-2</c:v>
                </c:pt>
                <c:pt idx="1">
                  <c:v>2.2107969151671E-2</c:v>
                </c:pt>
                <c:pt idx="2">
                  <c:v>9.9711303575394497E-2</c:v>
                </c:pt>
                <c:pt idx="3">
                  <c:v>0.11262044336635001</c:v>
                </c:pt>
              </c:numCache>
            </c:numRef>
          </c:yVal>
          <c:smooth val="0"/>
        </c:ser>
        <c:dLbls>
          <c:showLegendKey val="0"/>
          <c:showVal val="0"/>
          <c:showCatName val="0"/>
          <c:showSerName val="0"/>
          <c:showPercent val="0"/>
          <c:showBubbleSize val="0"/>
        </c:dLbls>
        <c:axId val="168575744"/>
        <c:axId val="168569472"/>
      </c:scatterChart>
      <c:catAx>
        <c:axId val="168557184"/>
        <c:scaling>
          <c:orientation val="minMax"/>
        </c:scaling>
        <c:delete val="0"/>
        <c:axPos val="b"/>
        <c:majorTickMark val="out"/>
        <c:minorTickMark val="none"/>
        <c:tickLblPos val="nextTo"/>
        <c:crossAx val="168567552"/>
        <c:crosses val="autoZero"/>
        <c:auto val="1"/>
        <c:lblAlgn val="ctr"/>
        <c:lblOffset val="100"/>
        <c:noMultiLvlLbl val="0"/>
      </c:catAx>
      <c:valAx>
        <c:axId val="168567552"/>
        <c:scaling>
          <c:orientation val="minMax"/>
        </c:scaling>
        <c:delete val="0"/>
        <c:axPos val="l"/>
        <c:title>
          <c:tx>
            <c:rich>
              <a:bodyPr rot="-5400000" vert="horz"/>
              <a:lstStyle/>
              <a:p>
                <a:pPr>
                  <a:defRPr/>
                </a:pPr>
                <a:r>
                  <a:rPr lang="en-US"/>
                  <a:t>% composition sediment</a:t>
                </a:r>
              </a:p>
            </c:rich>
          </c:tx>
          <c:overlay val="0"/>
        </c:title>
        <c:numFmt formatCode="0%" sourceLinked="1"/>
        <c:majorTickMark val="out"/>
        <c:minorTickMark val="none"/>
        <c:tickLblPos val="nextTo"/>
        <c:crossAx val="168557184"/>
        <c:crosses val="autoZero"/>
        <c:crossBetween val="between"/>
      </c:valAx>
      <c:valAx>
        <c:axId val="168569472"/>
        <c:scaling>
          <c:orientation val="minMax"/>
        </c:scaling>
        <c:delete val="0"/>
        <c:axPos val="r"/>
        <c:title>
          <c:tx>
            <c:rich>
              <a:bodyPr rot="-5400000" vert="horz"/>
              <a:lstStyle/>
              <a:p>
                <a:pPr>
                  <a:defRPr/>
                </a:pPr>
                <a:r>
                  <a:rPr lang="en-US"/>
                  <a:t>% composition TOC</a:t>
                </a:r>
              </a:p>
            </c:rich>
          </c:tx>
          <c:overlay val="0"/>
        </c:title>
        <c:numFmt formatCode="0%" sourceLinked="0"/>
        <c:majorTickMark val="out"/>
        <c:minorTickMark val="none"/>
        <c:tickLblPos val="nextTo"/>
        <c:crossAx val="168575744"/>
        <c:crosses val="max"/>
        <c:crossBetween val="midCat"/>
      </c:valAx>
      <c:valAx>
        <c:axId val="168575744"/>
        <c:scaling>
          <c:orientation val="minMax"/>
        </c:scaling>
        <c:delete val="1"/>
        <c:axPos val="t"/>
        <c:majorTickMark val="out"/>
        <c:minorTickMark val="none"/>
        <c:tickLblPos val="nextTo"/>
        <c:crossAx val="168569472"/>
        <c:crosses val="max"/>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Concentration PO</a:t>
            </a:r>
            <a:r>
              <a:rPr lang="en-US" baseline="-25000"/>
              <a:t>4</a:t>
            </a:r>
          </a:p>
        </c:rich>
      </c:tx>
      <c:overlay val="0"/>
    </c:title>
    <c:autoTitleDeleted val="0"/>
    <c:plotArea>
      <c:layout>
        <c:manualLayout>
          <c:layoutTarget val="inner"/>
          <c:xMode val="edge"/>
          <c:yMode val="edge"/>
          <c:x val="0.12698862642169728"/>
          <c:y val="0.19480351414406533"/>
          <c:w val="0.84245581802274727"/>
          <c:h val="0.53047608632254306"/>
        </c:manualLayout>
      </c:layout>
      <c:barChart>
        <c:barDir val="col"/>
        <c:grouping val="clustered"/>
        <c:varyColors val="0"/>
        <c:ser>
          <c:idx val="0"/>
          <c:order val="0"/>
          <c:tx>
            <c:strRef>
              <c:f>nutrients!$N$21</c:f>
              <c:strCache>
                <c:ptCount val="1"/>
                <c:pt idx="0">
                  <c:v>surf</c:v>
                </c:pt>
              </c:strCache>
            </c:strRef>
          </c:tx>
          <c:invertIfNegative val="0"/>
          <c:cat>
            <c:strRef>
              <c:f>nutrients!$M$22:$M$29</c:f>
              <c:strCache>
                <c:ptCount val="8"/>
                <c:pt idx="0">
                  <c:v>50</c:v>
                </c:pt>
                <c:pt idx="1">
                  <c:v>51</c:v>
                </c:pt>
                <c:pt idx="2">
                  <c:v>52</c:v>
                </c:pt>
                <c:pt idx="3">
                  <c:v>53</c:v>
                </c:pt>
                <c:pt idx="4">
                  <c:v>54</c:v>
                </c:pt>
                <c:pt idx="5">
                  <c:v>Dockton</c:v>
                </c:pt>
                <c:pt idx="6">
                  <c:v>55</c:v>
                </c:pt>
                <c:pt idx="7">
                  <c:v>56</c:v>
                </c:pt>
              </c:strCache>
            </c:strRef>
          </c:cat>
          <c:val>
            <c:numRef>
              <c:f>nutrients!$N$22:$N$29</c:f>
              <c:numCache>
                <c:formatCode>0.00</c:formatCode>
                <c:ptCount val="8"/>
                <c:pt idx="0">
                  <c:v>1.6588850746268657</c:v>
                </c:pt>
                <c:pt idx="1">
                  <c:v>1.6681244776119404</c:v>
                </c:pt>
                <c:pt idx="2">
                  <c:v>1.2808597014925374</c:v>
                </c:pt>
                <c:pt idx="3">
                  <c:v>0.88111641791044781</c:v>
                </c:pt>
                <c:pt idx="4">
                  <c:v>0.56104477611940295</c:v>
                </c:pt>
                <c:pt idx="5">
                  <c:v>0.36533104477611944</c:v>
                </c:pt>
                <c:pt idx="6">
                  <c:v>0.164403880597015</c:v>
                </c:pt>
                <c:pt idx="7">
                  <c:v>6.8208059701492657E-2</c:v>
                </c:pt>
              </c:numCache>
            </c:numRef>
          </c:val>
        </c:ser>
        <c:ser>
          <c:idx val="1"/>
          <c:order val="1"/>
          <c:tx>
            <c:strRef>
              <c:f>nutrients!$O$21</c:f>
              <c:strCache>
                <c:ptCount val="1"/>
                <c:pt idx="0">
                  <c:v>therm</c:v>
                </c:pt>
              </c:strCache>
            </c:strRef>
          </c:tx>
          <c:invertIfNegative val="0"/>
          <c:cat>
            <c:strRef>
              <c:f>nutrients!$M$22:$M$29</c:f>
              <c:strCache>
                <c:ptCount val="8"/>
                <c:pt idx="0">
                  <c:v>50</c:v>
                </c:pt>
                <c:pt idx="1">
                  <c:v>51</c:v>
                </c:pt>
                <c:pt idx="2">
                  <c:v>52</c:v>
                </c:pt>
                <c:pt idx="3">
                  <c:v>53</c:v>
                </c:pt>
                <c:pt idx="4">
                  <c:v>54</c:v>
                </c:pt>
                <c:pt idx="5">
                  <c:v>Dockton</c:v>
                </c:pt>
                <c:pt idx="6">
                  <c:v>55</c:v>
                </c:pt>
                <c:pt idx="7">
                  <c:v>56</c:v>
                </c:pt>
              </c:strCache>
            </c:strRef>
          </c:cat>
          <c:val>
            <c:numRef>
              <c:f>nutrients!$O$22:$O$29</c:f>
              <c:numCache>
                <c:formatCode>0.00</c:formatCode>
                <c:ptCount val="8"/>
                <c:pt idx="0">
                  <c:v>1.5631829850746271</c:v>
                </c:pt>
                <c:pt idx="1">
                  <c:v>1.6883779104477614</c:v>
                </c:pt>
                <c:pt idx="2">
                  <c:v>1.2850540298507462</c:v>
                </c:pt>
                <c:pt idx="3">
                  <c:v>0.93332149253731367</c:v>
                </c:pt>
                <c:pt idx="4">
                  <c:v>0.72545880597014933</c:v>
                </c:pt>
                <c:pt idx="6">
                  <c:v>0.11630298507462694</c:v>
                </c:pt>
                <c:pt idx="7">
                  <c:v>4.4141194029850804E-2</c:v>
                </c:pt>
              </c:numCache>
            </c:numRef>
          </c:val>
        </c:ser>
        <c:ser>
          <c:idx val="2"/>
          <c:order val="2"/>
          <c:tx>
            <c:strRef>
              <c:f>nutrients!$P$21</c:f>
              <c:strCache>
                <c:ptCount val="1"/>
                <c:pt idx="0">
                  <c:v>bottom</c:v>
                </c:pt>
              </c:strCache>
            </c:strRef>
          </c:tx>
          <c:invertIfNegative val="0"/>
          <c:cat>
            <c:strRef>
              <c:f>nutrients!$M$22:$M$29</c:f>
              <c:strCache>
                <c:ptCount val="8"/>
                <c:pt idx="0">
                  <c:v>50</c:v>
                </c:pt>
                <c:pt idx="1">
                  <c:v>51</c:v>
                </c:pt>
                <c:pt idx="2">
                  <c:v>52</c:v>
                </c:pt>
                <c:pt idx="3">
                  <c:v>53</c:v>
                </c:pt>
                <c:pt idx="4">
                  <c:v>54</c:v>
                </c:pt>
                <c:pt idx="5">
                  <c:v>Dockton</c:v>
                </c:pt>
                <c:pt idx="6">
                  <c:v>55</c:v>
                </c:pt>
                <c:pt idx="7">
                  <c:v>56</c:v>
                </c:pt>
              </c:strCache>
            </c:strRef>
          </c:cat>
          <c:val>
            <c:numRef>
              <c:f>nutrients!$P$22:$P$29</c:f>
              <c:numCache>
                <c:formatCode>0.00</c:formatCode>
                <c:ptCount val="8"/>
                <c:pt idx="0">
                  <c:v>2.4114599999999999</c:v>
                </c:pt>
                <c:pt idx="1">
                  <c:v>2.1127880597014927</c:v>
                </c:pt>
                <c:pt idx="2">
                  <c:v>1.9699092537313432</c:v>
                </c:pt>
                <c:pt idx="3">
                  <c:v>1.9670779104477611</c:v>
                </c:pt>
                <c:pt idx="4">
                  <c:v>2.1045447761194032</c:v>
                </c:pt>
                <c:pt idx="5">
                  <c:v>0.45773552238805981</c:v>
                </c:pt>
                <c:pt idx="6">
                  <c:v>1.780903880597015</c:v>
                </c:pt>
                <c:pt idx="7">
                  <c:v>0.29699402985074635</c:v>
                </c:pt>
              </c:numCache>
            </c:numRef>
          </c:val>
        </c:ser>
        <c:dLbls>
          <c:showLegendKey val="0"/>
          <c:showVal val="0"/>
          <c:showCatName val="0"/>
          <c:showSerName val="0"/>
          <c:showPercent val="0"/>
          <c:showBubbleSize val="0"/>
        </c:dLbls>
        <c:gapWidth val="150"/>
        <c:axId val="167946880"/>
        <c:axId val="167957248"/>
      </c:barChart>
      <c:catAx>
        <c:axId val="167946880"/>
        <c:scaling>
          <c:orientation val="minMax"/>
        </c:scaling>
        <c:delete val="0"/>
        <c:axPos val="b"/>
        <c:title>
          <c:tx>
            <c:rich>
              <a:bodyPr/>
              <a:lstStyle/>
              <a:p>
                <a:pPr>
                  <a:defRPr/>
                </a:pPr>
                <a:r>
                  <a:rPr lang="en-US"/>
                  <a:t>Station</a:t>
                </a:r>
              </a:p>
            </c:rich>
          </c:tx>
          <c:layout>
            <c:manualLayout>
              <c:xMode val="edge"/>
              <c:yMode val="edge"/>
              <c:x val="0.47490398075240597"/>
              <c:y val="0.81811132983377077"/>
            </c:manualLayout>
          </c:layout>
          <c:overlay val="0"/>
        </c:title>
        <c:majorTickMark val="out"/>
        <c:minorTickMark val="none"/>
        <c:tickLblPos val="nextTo"/>
        <c:crossAx val="167957248"/>
        <c:crosses val="autoZero"/>
        <c:auto val="1"/>
        <c:lblAlgn val="ctr"/>
        <c:lblOffset val="100"/>
        <c:noMultiLvlLbl val="0"/>
      </c:catAx>
      <c:valAx>
        <c:axId val="167957248"/>
        <c:scaling>
          <c:orientation val="minMax"/>
          <c:max val="2.5"/>
        </c:scaling>
        <c:delete val="0"/>
        <c:axPos val="l"/>
        <c:title>
          <c:tx>
            <c:rich>
              <a:bodyPr rot="-5400000" vert="horz"/>
              <a:lstStyle/>
              <a:p>
                <a:pPr>
                  <a:defRPr/>
                </a:pPr>
                <a:r>
                  <a:rPr lang="en-US"/>
                  <a:t>[µM]</a:t>
                </a:r>
              </a:p>
            </c:rich>
          </c:tx>
          <c:layout>
            <c:manualLayout>
              <c:xMode val="edge"/>
              <c:yMode val="edge"/>
              <c:x val="5.5555555555555558E-3"/>
              <c:y val="0.3978539661708953"/>
            </c:manualLayout>
          </c:layout>
          <c:overlay val="0"/>
        </c:title>
        <c:numFmt formatCode="0.00" sourceLinked="1"/>
        <c:majorTickMark val="out"/>
        <c:minorTickMark val="none"/>
        <c:tickLblPos val="nextTo"/>
        <c:crossAx val="167946880"/>
        <c:crosses val="autoZero"/>
        <c:crossBetween val="between"/>
      </c:valAx>
    </c:plotArea>
    <c:legend>
      <c:legendPos val="b"/>
      <c:layout>
        <c:manualLayout>
          <c:xMode val="edge"/>
          <c:yMode val="edge"/>
          <c:x val="0.19577143482064741"/>
          <c:y val="0.88850503062117236"/>
          <c:w val="0.70012357830271221"/>
          <c:h val="8.3717191601049873E-2"/>
        </c:manualLayout>
      </c:layout>
      <c:overlay val="0"/>
    </c:legend>
    <c:plotVisOnly val="1"/>
    <c:dispBlanksAs val="gap"/>
    <c:showDLblsOverMax val="0"/>
  </c:chart>
  <c:spPr>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Concentration Si(OH)</a:t>
            </a:r>
            <a:r>
              <a:rPr lang="en-US" baseline="-25000"/>
              <a:t>4</a:t>
            </a:r>
            <a:endParaRPr lang="en-US"/>
          </a:p>
        </c:rich>
      </c:tx>
      <c:layout>
        <c:manualLayout>
          <c:xMode val="edge"/>
          <c:yMode val="edge"/>
          <c:x val="0.2642707786526684"/>
          <c:y val="0"/>
        </c:manualLayout>
      </c:layout>
      <c:overlay val="0"/>
    </c:title>
    <c:autoTitleDeleted val="0"/>
    <c:plotArea>
      <c:layout>
        <c:manualLayout>
          <c:layoutTarget val="inner"/>
          <c:xMode val="edge"/>
          <c:yMode val="edge"/>
          <c:x val="0.16607195975503061"/>
          <c:y val="0.10232648002333042"/>
          <c:w val="0.8033724846894138"/>
          <c:h val="0.6136938611840187"/>
        </c:manualLayout>
      </c:layout>
      <c:barChart>
        <c:barDir val="col"/>
        <c:grouping val="clustered"/>
        <c:varyColors val="0"/>
        <c:ser>
          <c:idx val="0"/>
          <c:order val="0"/>
          <c:tx>
            <c:strRef>
              <c:f>nutrients!$N$35</c:f>
              <c:strCache>
                <c:ptCount val="1"/>
                <c:pt idx="0">
                  <c:v>surf</c:v>
                </c:pt>
              </c:strCache>
            </c:strRef>
          </c:tx>
          <c:invertIfNegative val="0"/>
          <c:cat>
            <c:strRef>
              <c:f>nutrients!$M$36:$M$43</c:f>
              <c:strCache>
                <c:ptCount val="8"/>
                <c:pt idx="0">
                  <c:v>50</c:v>
                </c:pt>
                <c:pt idx="1">
                  <c:v>51</c:v>
                </c:pt>
                <c:pt idx="2">
                  <c:v>52</c:v>
                </c:pt>
                <c:pt idx="3">
                  <c:v>53</c:v>
                </c:pt>
                <c:pt idx="4">
                  <c:v>54</c:v>
                </c:pt>
                <c:pt idx="5">
                  <c:v>dockton </c:v>
                </c:pt>
                <c:pt idx="6">
                  <c:v>55</c:v>
                </c:pt>
                <c:pt idx="7">
                  <c:v>56</c:v>
                </c:pt>
              </c:strCache>
            </c:strRef>
          </c:cat>
          <c:val>
            <c:numRef>
              <c:f>nutrients!$N$36:$N$43</c:f>
              <c:numCache>
                <c:formatCode>0.00</c:formatCode>
                <c:ptCount val="8"/>
                <c:pt idx="0">
                  <c:v>62.534142686567165</c:v>
                </c:pt>
                <c:pt idx="1">
                  <c:v>60.341933731343296</c:v>
                </c:pt>
                <c:pt idx="2">
                  <c:v>56.419864179104486</c:v>
                </c:pt>
                <c:pt idx="3">
                  <c:v>51.579172238805981</c:v>
                </c:pt>
                <c:pt idx="4">
                  <c:v>44.585623880597019</c:v>
                </c:pt>
                <c:pt idx="5">
                  <c:v>43.251277910447762</c:v>
                </c:pt>
                <c:pt idx="6">
                  <c:v>45.548034029850754</c:v>
                </c:pt>
                <c:pt idx="7">
                  <c:v>51.240334925373134</c:v>
                </c:pt>
              </c:numCache>
            </c:numRef>
          </c:val>
        </c:ser>
        <c:ser>
          <c:idx val="1"/>
          <c:order val="1"/>
          <c:tx>
            <c:strRef>
              <c:f>nutrients!$O$35</c:f>
              <c:strCache>
                <c:ptCount val="1"/>
                <c:pt idx="0">
                  <c:v>therm</c:v>
                </c:pt>
              </c:strCache>
            </c:strRef>
          </c:tx>
          <c:invertIfNegative val="0"/>
          <c:cat>
            <c:strRef>
              <c:f>nutrients!$M$36:$M$43</c:f>
              <c:strCache>
                <c:ptCount val="8"/>
                <c:pt idx="0">
                  <c:v>50</c:v>
                </c:pt>
                <c:pt idx="1">
                  <c:v>51</c:v>
                </c:pt>
                <c:pt idx="2">
                  <c:v>52</c:v>
                </c:pt>
                <c:pt idx="3">
                  <c:v>53</c:v>
                </c:pt>
                <c:pt idx="4">
                  <c:v>54</c:v>
                </c:pt>
                <c:pt idx="5">
                  <c:v>dockton </c:v>
                </c:pt>
                <c:pt idx="6">
                  <c:v>55</c:v>
                </c:pt>
                <c:pt idx="7">
                  <c:v>56</c:v>
                </c:pt>
              </c:strCache>
            </c:strRef>
          </c:cat>
          <c:val>
            <c:numRef>
              <c:f>nutrients!$O$36:$O$43</c:f>
              <c:numCache>
                <c:formatCode>0.00</c:formatCode>
                <c:ptCount val="8"/>
                <c:pt idx="0">
                  <c:v>54.203389253731352</c:v>
                </c:pt>
                <c:pt idx="1">
                  <c:v>59.075310447761197</c:v>
                </c:pt>
                <c:pt idx="2">
                  <c:v>56.915805970149258</c:v>
                </c:pt>
                <c:pt idx="3">
                  <c:v>52.489441194029851</c:v>
                </c:pt>
                <c:pt idx="4">
                  <c:v>46.83829910447762</c:v>
                </c:pt>
                <c:pt idx="6">
                  <c:v>45.324597014925374</c:v>
                </c:pt>
                <c:pt idx="7">
                  <c:v>50.603595223880603</c:v>
                </c:pt>
              </c:numCache>
            </c:numRef>
          </c:val>
        </c:ser>
        <c:ser>
          <c:idx val="2"/>
          <c:order val="2"/>
          <c:tx>
            <c:strRef>
              <c:f>nutrients!$P$35</c:f>
              <c:strCache>
                <c:ptCount val="1"/>
                <c:pt idx="0">
                  <c:v>bottom</c:v>
                </c:pt>
              </c:strCache>
            </c:strRef>
          </c:tx>
          <c:invertIfNegative val="0"/>
          <c:cat>
            <c:strRef>
              <c:f>nutrients!$M$36:$M$43</c:f>
              <c:strCache>
                <c:ptCount val="8"/>
                <c:pt idx="0">
                  <c:v>50</c:v>
                </c:pt>
                <c:pt idx="1">
                  <c:v>51</c:v>
                </c:pt>
                <c:pt idx="2">
                  <c:v>52</c:v>
                </c:pt>
                <c:pt idx="3">
                  <c:v>53</c:v>
                </c:pt>
                <c:pt idx="4">
                  <c:v>54</c:v>
                </c:pt>
                <c:pt idx="5">
                  <c:v>dockton </c:v>
                </c:pt>
                <c:pt idx="6">
                  <c:v>55</c:v>
                </c:pt>
                <c:pt idx="7">
                  <c:v>56</c:v>
                </c:pt>
              </c:strCache>
            </c:strRef>
          </c:cat>
          <c:val>
            <c:numRef>
              <c:f>nutrients!$P$36:$P$43</c:f>
              <c:numCache>
                <c:formatCode>0.00</c:formatCode>
                <c:ptCount val="8"/>
                <c:pt idx="0">
                  <c:v>60.387798805970149</c:v>
                </c:pt>
                <c:pt idx="1">
                  <c:v>56.670016417910453</c:v>
                </c:pt>
                <c:pt idx="2">
                  <c:v>55.859695522388058</c:v>
                </c:pt>
                <c:pt idx="3">
                  <c:v>55.981157611940304</c:v>
                </c:pt>
                <c:pt idx="4">
                  <c:v>55.895731940298511</c:v>
                </c:pt>
                <c:pt idx="5">
                  <c:v>40.256527761194036</c:v>
                </c:pt>
                <c:pt idx="6">
                  <c:v>52.618203880597008</c:v>
                </c:pt>
                <c:pt idx="7">
                  <c:v>37.424089552238812</c:v>
                </c:pt>
              </c:numCache>
            </c:numRef>
          </c:val>
        </c:ser>
        <c:dLbls>
          <c:showLegendKey val="0"/>
          <c:showVal val="0"/>
          <c:showCatName val="0"/>
          <c:showSerName val="0"/>
          <c:showPercent val="0"/>
          <c:showBubbleSize val="0"/>
        </c:dLbls>
        <c:gapWidth val="150"/>
        <c:axId val="168866176"/>
        <c:axId val="168868096"/>
      </c:barChart>
      <c:catAx>
        <c:axId val="168866176"/>
        <c:scaling>
          <c:orientation val="minMax"/>
        </c:scaling>
        <c:delete val="0"/>
        <c:axPos val="b"/>
        <c:title>
          <c:tx>
            <c:rich>
              <a:bodyPr/>
              <a:lstStyle/>
              <a:p>
                <a:pPr>
                  <a:defRPr/>
                </a:pPr>
                <a:r>
                  <a:rPr lang="en-US"/>
                  <a:t>Station</a:t>
                </a:r>
              </a:p>
            </c:rich>
          </c:tx>
          <c:layout>
            <c:manualLayout>
              <c:xMode val="edge"/>
              <c:yMode val="edge"/>
              <c:x val="0.5013902012248469"/>
              <c:y val="0.81348170020414112"/>
            </c:manualLayout>
          </c:layout>
          <c:overlay val="0"/>
        </c:title>
        <c:majorTickMark val="out"/>
        <c:minorTickMark val="none"/>
        <c:tickLblPos val="nextTo"/>
        <c:crossAx val="168868096"/>
        <c:crosses val="autoZero"/>
        <c:auto val="1"/>
        <c:lblAlgn val="ctr"/>
        <c:lblOffset val="100"/>
        <c:noMultiLvlLbl val="0"/>
      </c:catAx>
      <c:valAx>
        <c:axId val="168868096"/>
        <c:scaling>
          <c:orientation val="minMax"/>
        </c:scaling>
        <c:delete val="0"/>
        <c:axPos val="l"/>
        <c:title>
          <c:tx>
            <c:rich>
              <a:bodyPr rot="-5400000" vert="horz"/>
              <a:lstStyle/>
              <a:p>
                <a:pPr>
                  <a:defRPr/>
                </a:pPr>
                <a:r>
                  <a:rPr lang="en-US"/>
                  <a:t>[µM]</a:t>
                </a:r>
              </a:p>
            </c:rich>
          </c:tx>
          <c:overlay val="0"/>
        </c:title>
        <c:numFmt formatCode="0.00" sourceLinked="1"/>
        <c:majorTickMark val="out"/>
        <c:minorTickMark val="none"/>
        <c:tickLblPos val="nextTo"/>
        <c:crossAx val="168866176"/>
        <c:crosses val="autoZero"/>
        <c:crossBetween val="between"/>
      </c:valAx>
    </c:plotArea>
    <c:legend>
      <c:legendPos val="b"/>
      <c:layout>
        <c:manualLayout>
          <c:xMode val="edge"/>
          <c:yMode val="edge"/>
          <c:x val="0.2124381014873141"/>
          <c:y val="0.88387540099154271"/>
          <c:w val="0.70290135608048998"/>
          <c:h val="8.3717191601049873E-2"/>
        </c:manualLayout>
      </c:layout>
      <c:overlay val="0"/>
    </c:legend>
    <c:plotVisOnly val="1"/>
    <c:dispBlanksAs val="gap"/>
    <c:showDLblsOverMax val="0"/>
  </c:chart>
  <c:spPr>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Concentration NO</a:t>
            </a:r>
            <a:r>
              <a:rPr lang="en-US" baseline="-25000"/>
              <a:t>3</a:t>
            </a:r>
          </a:p>
        </c:rich>
      </c:tx>
      <c:overlay val="0"/>
    </c:title>
    <c:autoTitleDeleted val="0"/>
    <c:plotArea>
      <c:layout>
        <c:manualLayout>
          <c:layoutTarget val="inner"/>
          <c:xMode val="edge"/>
          <c:yMode val="edge"/>
          <c:x val="0.14662751531058618"/>
          <c:y val="0.1438775882181394"/>
          <c:w val="0.82281692913385818"/>
          <c:h val="0.61843904928550597"/>
        </c:manualLayout>
      </c:layout>
      <c:barChart>
        <c:barDir val="col"/>
        <c:grouping val="clustered"/>
        <c:varyColors val="0"/>
        <c:ser>
          <c:idx val="0"/>
          <c:order val="0"/>
          <c:tx>
            <c:strRef>
              <c:f>nutrients!$N$48</c:f>
              <c:strCache>
                <c:ptCount val="1"/>
                <c:pt idx="0">
                  <c:v>surf</c:v>
                </c:pt>
              </c:strCache>
            </c:strRef>
          </c:tx>
          <c:invertIfNegative val="0"/>
          <c:cat>
            <c:strRef>
              <c:f>nutrients!$M$49:$M$56</c:f>
              <c:strCache>
                <c:ptCount val="8"/>
                <c:pt idx="0">
                  <c:v>50</c:v>
                </c:pt>
                <c:pt idx="1">
                  <c:v>51</c:v>
                </c:pt>
                <c:pt idx="2">
                  <c:v>52</c:v>
                </c:pt>
                <c:pt idx="3">
                  <c:v>53</c:v>
                </c:pt>
                <c:pt idx="4">
                  <c:v>54</c:v>
                </c:pt>
                <c:pt idx="5">
                  <c:v>dockton </c:v>
                </c:pt>
                <c:pt idx="6">
                  <c:v>55</c:v>
                </c:pt>
                <c:pt idx="7">
                  <c:v>56</c:v>
                </c:pt>
              </c:strCache>
            </c:strRef>
          </c:cat>
          <c:val>
            <c:numRef>
              <c:f>nutrients!$N$49:$N$56</c:f>
              <c:numCache>
                <c:formatCode>0.00</c:formatCode>
                <c:ptCount val="8"/>
                <c:pt idx="0">
                  <c:v>18.06594370683894</c:v>
                </c:pt>
                <c:pt idx="1">
                  <c:v>17.918723591000219</c:v>
                </c:pt>
                <c:pt idx="2">
                  <c:v>12.377045796391178</c:v>
                </c:pt>
                <c:pt idx="3">
                  <c:v>6.5230601871240808</c:v>
                </c:pt>
                <c:pt idx="4">
                  <c:v>2.876313479616841</c:v>
                </c:pt>
                <c:pt idx="5">
                  <c:v>1.250726319893072</c:v>
                </c:pt>
                <c:pt idx="6">
                  <c:v>0.18922597237692124</c:v>
                </c:pt>
                <c:pt idx="7">
                  <c:v>4.6736620628202066E-2</c:v>
                </c:pt>
              </c:numCache>
            </c:numRef>
          </c:val>
        </c:ser>
        <c:ser>
          <c:idx val="1"/>
          <c:order val="1"/>
          <c:tx>
            <c:strRef>
              <c:f>nutrients!$O$48</c:f>
              <c:strCache>
                <c:ptCount val="1"/>
                <c:pt idx="0">
                  <c:v>therm</c:v>
                </c:pt>
              </c:strCache>
            </c:strRef>
          </c:tx>
          <c:invertIfNegative val="0"/>
          <c:cat>
            <c:strRef>
              <c:f>nutrients!$M$49:$M$56</c:f>
              <c:strCache>
                <c:ptCount val="8"/>
                <c:pt idx="0">
                  <c:v>50</c:v>
                </c:pt>
                <c:pt idx="1">
                  <c:v>51</c:v>
                </c:pt>
                <c:pt idx="2">
                  <c:v>52</c:v>
                </c:pt>
                <c:pt idx="3">
                  <c:v>53</c:v>
                </c:pt>
                <c:pt idx="4">
                  <c:v>54</c:v>
                </c:pt>
                <c:pt idx="5">
                  <c:v>dockton </c:v>
                </c:pt>
                <c:pt idx="6">
                  <c:v>55</c:v>
                </c:pt>
                <c:pt idx="7">
                  <c:v>56</c:v>
                </c:pt>
              </c:strCache>
            </c:strRef>
          </c:cat>
          <c:val>
            <c:numRef>
              <c:f>nutrients!$O$49:$O$56</c:f>
              <c:numCache>
                <c:formatCode>0.00</c:formatCode>
                <c:ptCount val="8"/>
                <c:pt idx="0">
                  <c:v>16.419871630652707</c:v>
                </c:pt>
                <c:pt idx="1">
                  <c:v>17.895451124972155</c:v>
                </c:pt>
                <c:pt idx="2">
                  <c:v>13.019762570728448</c:v>
                </c:pt>
                <c:pt idx="3">
                  <c:v>6.9032912764535528</c:v>
                </c:pt>
                <c:pt idx="4">
                  <c:v>4.3233706749832921</c:v>
                </c:pt>
                <c:pt idx="6">
                  <c:v>0.24900763198930706</c:v>
                </c:pt>
                <c:pt idx="7">
                  <c:v>0</c:v>
                </c:pt>
              </c:numCache>
            </c:numRef>
          </c:val>
        </c:ser>
        <c:ser>
          <c:idx val="2"/>
          <c:order val="2"/>
          <c:tx>
            <c:strRef>
              <c:f>nutrients!$P$48</c:f>
              <c:strCache>
                <c:ptCount val="1"/>
                <c:pt idx="0">
                  <c:v>bottom</c:v>
                </c:pt>
              </c:strCache>
            </c:strRef>
          </c:tx>
          <c:invertIfNegative val="0"/>
          <c:cat>
            <c:strRef>
              <c:f>nutrients!$M$49:$M$56</c:f>
              <c:strCache>
                <c:ptCount val="8"/>
                <c:pt idx="0">
                  <c:v>50</c:v>
                </c:pt>
                <c:pt idx="1">
                  <c:v>51</c:v>
                </c:pt>
                <c:pt idx="2">
                  <c:v>52</c:v>
                </c:pt>
                <c:pt idx="3">
                  <c:v>53</c:v>
                </c:pt>
                <c:pt idx="4">
                  <c:v>54</c:v>
                </c:pt>
                <c:pt idx="5">
                  <c:v>dockton </c:v>
                </c:pt>
                <c:pt idx="6">
                  <c:v>55</c:v>
                </c:pt>
                <c:pt idx="7">
                  <c:v>56</c:v>
                </c:pt>
              </c:strCache>
            </c:strRef>
          </c:cat>
          <c:val>
            <c:numRef>
              <c:f>nutrients!$P$49:$P$56</c:f>
              <c:numCache>
                <c:formatCode>0.00</c:formatCode>
                <c:ptCount val="8"/>
                <c:pt idx="0">
                  <c:v>28.470443960793052</c:v>
                </c:pt>
                <c:pt idx="1">
                  <c:v>22.870299177990645</c:v>
                </c:pt>
                <c:pt idx="2">
                  <c:v>19.077761058142126</c:v>
                </c:pt>
                <c:pt idx="3">
                  <c:v>20.098776019157942</c:v>
                </c:pt>
                <c:pt idx="4">
                  <c:v>14.331893165515705</c:v>
                </c:pt>
                <c:pt idx="5">
                  <c:v>0.99614884829583428</c:v>
                </c:pt>
                <c:pt idx="6">
                  <c:v>8.188868467364669</c:v>
                </c:pt>
                <c:pt idx="7">
                  <c:v>0.12124908888393843</c:v>
                </c:pt>
              </c:numCache>
            </c:numRef>
          </c:val>
        </c:ser>
        <c:dLbls>
          <c:showLegendKey val="0"/>
          <c:showVal val="0"/>
          <c:showCatName val="0"/>
          <c:showSerName val="0"/>
          <c:showPercent val="0"/>
          <c:showBubbleSize val="0"/>
        </c:dLbls>
        <c:gapWidth val="150"/>
        <c:axId val="168894848"/>
        <c:axId val="168896768"/>
      </c:barChart>
      <c:catAx>
        <c:axId val="168894848"/>
        <c:scaling>
          <c:orientation val="minMax"/>
        </c:scaling>
        <c:delete val="0"/>
        <c:axPos val="b"/>
        <c:title>
          <c:tx>
            <c:rich>
              <a:bodyPr/>
              <a:lstStyle/>
              <a:p>
                <a:pPr>
                  <a:defRPr/>
                </a:pPr>
                <a:r>
                  <a:rPr lang="en-US"/>
                  <a:t>Station</a:t>
                </a:r>
              </a:p>
            </c:rich>
          </c:tx>
          <c:layout>
            <c:manualLayout>
              <c:xMode val="edge"/>
              <c:yMode val="edge"/>
              <c:x val="0.46360542432195978"/>
              <c:y val="0.85051873724117821"/>
            </c:manualLayout>
          </c:layout>
          <c:overlay val="0"/>
        </c:title>
        <c:majorTickMark val="out"/>
        <c:minorTickMark val="none"/>
        <c:tickLblPos val="nextTo"/>
        <c:crossAx val="168896768"/>
        <c:crosses val="autoZero"/>
        <c:auto val="1"/>
        <c:lblAlgn val="ctr"/>
        <c:lblOffset val="100"/>
        <c:noMultiLvlLbl val="0"/>
      </c:catAx>
      <c:valAx>
        <c:axId val="168896768"/>
        <c:scaling>
          <c:orientation val="minMax"/>
        </c:scaling>
        <c:delete val="0"/>
        <c:axPos val="l"/>
        <c:title>
          <c:tx>
            <c:rich>
              <a:bodyPr rot="-5400000" vert="horz"/>
              <a:lstStyle/>
              <a:p>
                <a:pPr>
                  <a:defRPr/>
                </a:pPr>
                <a:r>
                  <a:rPr lang="en-US"/>
                  <a:t>[µM]</a:t>
                </a:r>
              </a:p>
            </c:rich>
          </c:tx>
          <c:layout>
            <c:manualLayout>
              <c:xMode val="edge"/>
              <c:yMode val="edge"/>
              <c:x val="8.3333333333333332E-3"/>
              <c:y val="0.39090952172645088"/>
            </c:manualLayout>
          </c:layout>
          <c:overlay val="0"/>
        </c:title>
        <c:numFmt formatCode="0.00" sourceLinked="1"/>
        <c:majorTickMark val="out"/>
        <c:minorTickMark val="none"/>
        <c:tickLblPos val="nextTo"/>
        <c:crossAx val="168894848"/>
        <c:crosses val="autoZero"/>
        <c:crossBetween val="between"/>
      </c:valAx>
    </c:plotArea>
    <c:legend>
      <c:legendPos val="b"/>
      <c:layout>
        <c:manualLayout>
          <c:xMode val="edge"/>
          <c:yMode val="edge"/>
          <c:x val="0.19577143482064741"/>
          <c:y val="0.91628280839895015"/>
          <c:w val="0.67512357830271219"/>
          <c:h val="8.3717191601049873E-2"/>
        </c:manualLayout>
      </c:layout>
      <c:overlay val="0"/>
    </c:legend>
    <c:plotVisOnly val="1"/>
    <c:dispBlanksAs val="gap"/>
    <c:showDLblsOverMax val="0"/>
  </c:chart>
  <c:spPr>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Concentration NO</a:t>
            </a:r>
            <a:r>
              <a:rPr lang="en-US" baseline="-25000"/>
              <a:t>2</a:t>
            </a:r>
          </a:p>
        </c:rich>
      </c:tx>
      <c:overlay val="0"/>
    </c:title>
    <c:autoTitleDeleted val="0"/>
    <c:plotArea>
      <c:layout>
        <c:manualLayout>
          <c:layoutTarget val="inner"/>
          <c:xMode val="edge"/>
          <c:yMode val="edge"/>
          <c:x val="0.13254418197725285"/>
          <c:y val="0.19480351414406533"/>
          <c:w val="0.83690026246719174"/>
          <c:h val="0.54899460484106155"/>
        </c:manualLayout>
      </c:layout>
      <c:barChart>
        <c:barDir val="col"/>
        <c:grouping val="clustered"/>
        <c:varyColors val="0"/>
        <c:ser>
          <c:idx val="0"/>
          <c:order val="0"/>
          <c:tx>
            <c:strRef>
              <c:f>nutrients!$N$65</c:f>
              <c:strCache>
                <c:ptCount val="1"/>
                <c:pt idx="0">
                  <c:v>surf</c:v>
                </c:pt>
              </c:strCache>
            </c:strRef>
          </c:tx>
          <c:invertIfNegative val="0"/>
          <c:cat>
            <c:strRef>
              <c:f>nutrients!$M$66:$M$73</c:f>
              <c:strCache>
                <c:ptCount val="8"/>
                <c:pt idx="0">
                  <c:v>50</c:v>
                </c:pt>
                <c:pt idx="1">
                  <c:v>51</c:v>
                </c:pt>
                <c:pt idx="2">
                  <c:v>52</c:v>
                </c:pt>
                <c:pt idx="3">
                  <c:v>53</c:v>
                </c:pt>
                <c:pt idx="4">
                  <c:v>54</c:v>
                </c:pt>
                <c:pt idx="5">
                  <c:v>dockton </c:v>
                </c:pt>
                <c:pt idx="6">
                  <c:v>55</c:v>
                </c:pt>
                <c:pt idx="7">
                  <c:v>56</c:v>
                </c:pt>
              </c:strCache>
            </c:strRef>
          </c:cat>
          <c:val>
            <c:numRef>
              <c:f>nutrients!$N$66:$N$73</c:f>
              <c:numCache>
                <c:formatCode>0.00</c:formatCode>
                <c:ptCount val="8"/>
                <c:pt idx="0">
                  <c:v>0.2720253731343284</c:v>
                </c:pt>
                <c:pt idx="1">
                  <c:v>0.26425970149253736</c:v>
                </c:pt>
                <c:pt idx="2">
                  <c:v>0.22206208955223883</c:v>
                </c:pt>
                <c:pt idx="3">
                  <c:v>0.1416161194029851</c:v>
                </c:pt>
                <c:pt idx="4">
                  <c:v>7.2699104477612006E-2</c:v>
                </c:pt>
                <c:pt idx="5">
                  <c:v>3.8226865671641859E-2</c:v>
                </c:pt>
                <c:pt idx="6">
                  <c:v>1.1475223880597043E-2</c:v>
                </c:pt>
                <c:pt idx="7">
                  <c:v>6.7925764515573756E-17</c:v>
                </c:pt>
              </c:numCache>
            </c:numRef>
          </c:val>
        </c:ser>
        <c:ser>
          <c:idx val="1"/>
          <c:order val="1"/>
          <c:tx>
            <c:strRef>
              <c:f>nutrients!$O$65</c:f>
              <c:strCache>
                <c:ptCount val="1"/>
                <c:pt idx="0">
                  <c:v>therm</c:v>
                </c:pt>
              </c:strCache>
            </c:strRef>
          </c:tx>
          <c:invertIfNegative val="0"/>
          <c:cat>
            <c:strRef>
              <c:f>nutrients!$M$66:$M$73</c:f>
              <c:strCache>
                <c:ptCount val="8"/>
                <c:pt idx="0">
                  <c:v>50</c:v>
                </c:pt>
                <c:pt idx="1">
                  <c:v>51</c:v>
                </c:pt>
                <c:pt idx="2">
                  <c:v>52</c:v>
                </c:pt>
                <c:pt idx="3">
                  <c:v>53</c:v>
                </c:pt>
                <c:pt idx="4">
                  <c:v>54</c:v>
                </c:pt>
                <c:pt idx="5">
                  <c:v>dockton </c:v>
                </c:pt>
                <c:pt idx="6">
                  <c:v>55</c:v>
                </c:pt>
                <c:pt idx="7">
                  <c:v>56</c:v>
                </c:pt>
              </c:strCache>
            </c:strRef>
          </c:cat>
          <c:val>
            <c:numRef>
              <c:f>nutrients!$O$66:$O$73</c:f>
              <c:numCache>
                <c:formatCode>0.00</c:formatCode>
                <c:ptCount val="8"/>
                <c:pt idx="0">
                  <c:v>0.24518686567164186</c:v>
                </c:pt>
                <c:pt idx="1">
                  <c:v>0.25658000000000009</c:v>
                </c:pt>
                <c:pt idx="2">
                  <c:v>0.22587313432835829</c:v>
                </c:pt>
                <c:pt idx="3">
                  <c:v>0.1492594029850747</c:v>
                </c:pt>
                <c:pt idx="4">
                  <c:v>0.10330119402985077</c:v>
                </c:pt>
                <c:pt idx="6">
                  <c:v>3.8247761194030389E-3</c:v>
                </c:pt>
                <c:pt idx="7">
                  <c:v>0</c:v>
                </c:pt>
              </c:numCache>
            </c:numRef>
          </c:val>
        </c:ser>
        <c:ser>
          <c:idx val="2"/>
          <c:order val="2"/>
          <c:tx>
            <c:strRef>
              <c:f>nutrients!$P$65</c:f>
              <c:strCache>
                <c:ptCount val="1"/>
                <c:pt idx="0">
                  <c:v>bottom</c:v>
                </c:pt>
              </c:strCache>
            </c:strRef>
          </c:tx>
          <c:invertIfNegative val="0"/>
          <c:cat>
            <c:strRef>
              <c:f>nutrients!$M$66:$M$73</c:f>
              <c:strCache>
                <c:ptCount val="8"/>
                <c:pt idx="0">
                  <c:v>50</c:v>
                </c:pt>
                <c:pt idx="1">
                  <c:v>51</c:v>
                </c:pt>
                <c:pt idx="2">
                  <c:v>52</c:v>
                </c:pt>
                <c:pt idx="3">
                  <c:v>53</c:v>
                </c:pt>
                <c:pt idx="4">
                  <c:v>54</c:v>
                </c:pt>
                <c:pt idx="5">
                  <c:v>dockton </c:v>
                </c:pt>
                <c:pt idx="6">
                  <c:v>55</c:v>
                </c:pt>
                <c:pt idx="7">
                  <c:v>56</c:v>
                </c:pt>
              </c:strCache>
            </c:strRef>
          </c:cat>
          <c:val>
            <c:numRef>
              <c:f>nutrients!$P$66:$P$73</c:f>
              <c:numCache>
                <c:formatCode>0.00</c:formatCode>
                <c:ptCount val="8"/>
                <c:pt idx="0">
                  <c:v>0.24514865671641797</c:v>
                </c:pt>
                <c:pt idx="1">
                  <c:v>0.27187701492537314</c:v>
                </c:pt>
                <c:pt idx="2">
                  <c:v>0.24499582089552246</c:v>
                </c:pt>
                <c:pt idx="3">
                  <c:v>0.24109253731343286</c:v>
                </c:pt>
                <c:pt idx="4">
                  <c:v>0.2563200000000001</c:v>
                </c:pt>
                <c:pt idx="5">
                  <c:v>3.4401492537313512E-2</c:v>
                </c:pt>
                <c:pt idx="6">
                  <c:v>0.19504835820895527</c:v>
                </c:pt>
                <c:pt idx="7">
                  <c:v>3.8232835820896059E-3</c:v>
                </c:pt>
              </c:numCache>
            </c:numRef>
          </c:val>
        </c:ser>
        <c:dLbls>
          <c:showLegendKey val="0"/>
          <c:showVal val="0"/>
          <c:showCatName val="0"/>
          <c:showSerName val="0"/>
          <c:showPercent val="0"/>
          <c:showBubbleSize val="0"/>
        </c:dLbls>
        <c:gapWidth val="150"/>
        <c:axId val="168917632"/>
        <c:axId val="168940288"/>
      </c:barChart>
      <c:catAx>
        <c:axId val="168917632"/>
        <c:scaling>
          <c:orientation val="minMax"/>
        </c:scaling>
        <c:delete val="0"/>
        <c:axPos val="b"/>
        <c:title>
          <c:tx>
            <c:rich>
              <a:bodyPr/>
              <a:lstStyle/>
              <a:p>
                <a:pPr>
                  <a:defRPr/>
                </a:pPr>
                <a:r>
                  <a:rPr lang="en-US"/>
                  <a:t>Station</a:t>
                </a:r>
              </a:p>
            </c:rich>
          </c:tx>
          <c:layout>
            <c:manualLayout>
              <c:xMode val="edge"/>
              <c:yMode val="edge"/>
              <c:x val="0.47768175853018374"/>
              <c:y val="0.83662984835228926"/>
            </c:manualLayout>
          </c:layout>
          <c:overlay val="0"/>
        </c:title>
        <c:majorTickMark val="out"/>
        <c:minorTickMark val="none"/>
        <c:tickLblPos val="nextTo"/>
        <c:crossAx val="168940288"/>
        <c:crosses val="autoZero"/>
        <c:auto val="1"/>
        <c:lblAlgn val="ctr"/>
        <c:lblOffset val="100"/>
        <c:noMultiLvlLbl val="0"/>
      </c:catAx>
      <c:valAx>
        <c:axId val="168940288"/>
        <c:scaling>
          <c:orientation val="minMax"/>
        </c:scaling>
        <c:delete val="0"/>
        <c:axPos val="l"/>
        <c:title>
          <c:tx>
            <c:rich>
              <a:bodyPr rot="-5400000" vert="horz"/>
              <a:lstStyle/>
              <a:p>
                <a:pPr>
                  <a:defRPr/>
                </a:pPr>
                <a:r>
                  <a:rPr lang="en-US"/>
                  <a:t>[µM]</a:t>
                </a:r>
              </a:p>
            </c:rich>
          </c:tx>
          <c:layout>
            <c:manualLayout>
              <c:xMode val="edge"/>
              <c:yMode val="edge"/>
              <c:x val="8.3333333333333332E-3"/>
              <c:y val="0.37239100320793234"/>
            </c:manualLayout>
          </c:layout>
          <c:overlay val="0"/>
        </c:title>
        <c:numFmt formatCode="0.00" sourceLinked="1"/>
        <c:majorTickMark val="out"/>
        <c:minorTickMark val="none"/>
        <c:tickLblPos val="nextTo"/>
        <c:crossAx val="168917632"/>
        <c:crosses val="autoZero"/>
        <c:crossBetween val="between"/>
      </c:valAx>
    </c:plotArea>
    <c:legend>
      <c:legendPos val="b"/>
      <c:layout>
        <c:manualLayout>
          <c:xMode val="edge"/>
          <c:yMode val="edge"/>
          <c:x val="0.19577143482064741"/>
          <c:y val="0.90702354913969085"/>
          <c:w val="0.70290135608048998"/>
          <c:h val="8.3717191601049873E-2"/>
        </c:manualLayout>
      </c:layout>
      <c:overlay val="0"/>
    </c:legend>
    <c:plotVisOnly val="1"/>
    <c:dispBlanksAs val="gap"/>
    <c:showDLblsOverMax val="0"/>
  </c:chart>
  <c:spPr>
    <a:ln>
      <a:no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Concentration NH</a:t>
            </a:r>
            <a:r>
              <a:rPr lang="en-US" baseline="-25000"/>
              <a:t>4</a:t>
            </a:r>
          </a:p>
        </c:rich>
      </c:tx>
      <c:layout/>
      <c:overlay val="0"/>
    </c:title>
    <c:autoTitleDeleted val="0"/>
    <c:plotArea>
      <c:layout>
        <c:manualLayout>
          <c:layoutTarget val="inner"/>
          <c:xMode val="edge"/>
          <c:yMode val="edge"/>
          <c:x val="0.11587751531058618"/>
          <c:y val="0.19480351414406533"/>
          <c:w val="0.85356692913385834"/>
          <c:h val="0.56288349372995039"/>
        </c:manualLayout>
      </c:layout>
      <c:barChart>
        <c:barDir val="col"/>
        <c:grouping val="clustered"/>
        <c:varyColors val="0"/>
        <c:ser>
          <c:idx val="0"/>
          <c:order val="0"/>
          <c:tx>
            <c:strRef>
              <c:f>nutrients!$N$79</c:f>
              <c:strCache>
                <c:ptCount val="1"/>
                <c:pt idx="0">
                  <c:v>surf</c:v>
                </c:pt>
              </c:strCache>
            </c:strRef>
          </c:tx>
          <c:invertIfNegative val="0"/>
          <c:cat>
            <c:strRef>
              <c:f>nutrients!$M$80:$M$87</c:f>
              <c:strCache>
                <c:ptCount val="8"/>
                <c:pt idx="0">
                  <c:v>50</c:v>
                </c:pt>
                <c:pt idx="1">
                  <c:v>51</c:v>
                </c:pt>
                <c:pt idx="2">
                  <c:v>52</c:v>
                </c:pt>
                <c:pt idx="3">
                  <c:v>53</c:v>
                </c:pt>
                <c:pt idx="4">
                  <c:v>54</c:v>
                </c:pt>
                <c:pt idx="5">
                  <c:v>dockton </c:v>
                </c:pt>
                <c:pt idx="6">
                  <c:v>55</c:v>
                </c:pt>
                <c:pt idx="7">
                  <c:v>56</c:v>
                </c:pt>
              </c:strCache>
            </c:strRef>
          </c:cat>
          <c:val>
            <c:numRef>
              <c:f>nutrients!$N$80:$N$87</c:f>
              <c:numCache>
                <c:formatCode>0.00</c:formatCode>
                <c:ptCount val="8"/>
                <c:pt idx="0">
                  <c:v>1.8279473824905326</c:v>
                </c:pt>
                <c:pt idx="1">
                  <c:v>1.7125341946981509</c:v>
                </c:pt>
                <c:pt idx="2">
                  <c:v>1.0102566362218757</c:v>
                </c:pt>
                <c:pt idx="3">
                  <c:v>0.69671450657161949</c:v>
                </c:pt>
                <c:pt idx="4">
                  <c:v>0.4008997460458899</c:v>
                </c:pt>
                <c:pt idx="5">
                  <c:v>0.61392654488750265</c:v>
                </c:pt>
                <c:pt idx="6">
                  <c:v>0.22574996658498553</c:v>
                </c:pt>
                <c:pt idx="7">
                  <c:v>0.15345740699487637</c:v>
                </c:pt>
              </c:numCache>
            </c:numRef>
          </c:val>
        </c:ser>
        <c:ser>
          <c:idx val="1"/>
          <c:order val="1"/>
          <c:tx>
            <c:strRef>
              <c:f>nutrients!$O$79</c:f>
              <c:strCache>
                <c:ptCount val="1"/>
                <c:pt idx="0">
                  <c:v>therm</c:v>
                </c:pt>
              </c:strCache>
            </c:strRef>
          </c:tx>
          <c:invertIfNegative val="0"/>
          <c:cat>
            <c:strRef>
              <c:f>nutrients!$M$80:$M$87</c:f>
              <c:strCache>
                <c:ptCount val="8"/>
                <c:pt idx="0">
                  <c:v>50</c:v>
                </c:pt>
                <c:pt idx="1">
                  <c:v>51</c:v>
                </c:pt>
                <c:pt idx="2">
                  <c:v>52</c:v>
                </c:pt>
                <c:pt idx="3">
                  <c:v>53</c:v>
                </c:pt>
                <c:pt idx="4">
                  <c:v>54</c:v>
                </c:pt>
                <c:pt idx="5">
                  <c:v>dockton </c:v>
                </c:pt>
                <c:pt idx="6">
                  <c:v>55</c:v>
                </c:pt>
                <c:pt idx="7">
                  <c:v>56</c:v>
                </c:pt>
              </c:strCache>
            </c:strRef>
          </c:cat>
          <c:val>
            <c:numRef>
              <c:f>nutrients!$O$80:$O$87</c:f>
              <c:numCache>
                <c:formatCode>0.00</c:formatCode>
                <c:ptCount val="8"/>
                <c:pt idx="0">
                  <c:v>1.4357352417019382</c:v>
                </c:pt>
                <c:pt idx="1">
                  <c:v>1.7404053642236579</c:v>
                </c:pt>
                <c:pt idx="2">
                  <c:v>1.078333080864335</c:v>
                </c:pt>
                <c:pt idx="3">
                  <c:v>0.80951652483849401</c:v>
                </c:pt>
                <c:pt idx="4">
                  <c:v>0.60319271107150807</c:v>
                </c:pt>
                <c:pt idx="6">
                  <c:v>0.53996581866785476</c:v>
                </c:pt>
                <c:pt idx="7">
                  <c:v>0.15440301180663843</c:v>
                </c:pt>
              </c:numCache>
            </c:numRef>
          </c:val>
        </c:ser>
        <c:ser>
          <c:idx val="2"/>
          <c:order val="2"/>
          <c:tx>
            <c:strRef>
              <c:f>nutrients!$P$79</c:f>
              <c:strCache>
                <c:ptCount val="1"/>
                <c:pt idx="0">
                  <c:v>bottom</c:v>
                </c:pt>
              </c:strCache>
            </c:strRef>
          </c:tx>
          <c:invertIfNegative val="0"/>
          <c:cat>
            <c:strRef>
              <c:f>nutrients!$M$80:$M$87</c:f>
              <c:strCache>
                <c:ptCount val="8"/>
                <c:pt idx="0">
                  <c:v>50</c:v>
                </c:pt>
                <c:pt idx="1">
                  <c:v>51</c:v>
                </c:pt>
                <c:pt idx="2">
                  <c:v>52</c:v>
                </c:pt>
                <c:pt idx="3">
                  <c:v>53</c:v>
                </c:pt>
                <c:pt idx="4">
                  <c:v>54</c:v>
                </c:pt>
                <c:pt idx="5">
                  <c:v>dockton </c:v>
                </c:pt>
                <c:pt idx="6">
                  <c:v>55</c:v>
                </c:pt>
                <c:pt idx="7">
                  <c:v>56</c:v>
                </c:pt>
              </c:strCache>
            </c:strRef>
          </c:cat>
          <c:val>
            <c:numRef>
              <c:f>nutrients!$P$80:$P$87</c:f>
              <c:numCache>
                <c:formatCode>0.00</c:formatCode>
                <c:ptCount val="8"/>
                <c:pt idx="0">
                  <c:v>0.16844208064156826</c:v>
                </c:pt>
                <c:pt idx="1">
                  <c:v>1.8755781510358658</c:v>
                </c:pt>
                <c:pt idx="2">
                  <c:v>3.3600290532412562</c:v>
                </c:pt>
                <c:pt idx="3">
                  <c:v>2.6265977723323677</c:v>
                </c:pt>
                <c:pt idx="4">
                  <c:v>6.9129708754733787</c:v>
                </c:pt>
                <c:pt idx="5">
                  <c:v>0.67758966362218731</c:v>
                </c:pt>
                <c:pt idx="6">
                  <c:v>5.4684871686344394</c:v>
                </c:pt>
                <c:pt idx="7">
                  <c:v>0.27622008465136999</c:v>
                </c:pt>
              </c:numCache>
            </c:numRef>
          </c:val>
        </c:ser>
        <c:dLbls>
          <c:showLegendKey val="0"/>
          <c:showVal val="0"/>
          <c:showCatName val="0"/>
          <c:showSerName val="0"/>
          <c:showPercent val="0"/>
          <c:showBubbleSize val="0"/>
        </c:dLbls>
        <c:gapWidth val="150"/>
        <c:axId val="169638528"/>
        <c:axId val="169648896"/>
      </c:barChart>
      <c:catAx>
        <c:axId val="169638528"/>
        <c:scaling>
          <c:orientation val="minMax"/>
        </c:scaling>
        <c:delete val="0"/>
        <c:axPos val="b"/>
        <c:title>
          <c:tx>
            <c:rich>
              <a:bodyPr/>
              <a:lstStyle/>
              <a:p>
                <a:pPr>
                  <a:defRPr/>
                </a:pPr>
                <a:r>
                  <a:rPr lang="en-US"/>
                  <a:t>Station</a:t>
                </a:r>
              </a:p>
            </c:rich>
          </c:tx>
          <c:layout>
            <c:manualLayout>
              <c:xMode val="edge"/>
              <c:yMode val="edge"/>
              <c:x val="0.4679595363079615"/>
              <c:y val="0.84588910761154856"/>
            </c:manualLayout>
          </c:layout>
          <c:overlay val="0"/>
        </c:title>
        <c:majorTickMark val="out"/>
        <c:minorTickMark val="none"/>
        <c:tickLblPos val="nextTo"/>
        <c:crossAx val="169648896"/>
        <c:crosses val="autoZero"/>
        <c:auto val="1"/>
        <c:lblAlgn val="ctr"/>
        <c:lblOffset val="100"/>
        <c:noMultiLvlLbl val="0"/>
      </c:catAx>
      <c:valAx>
        <c:axId val="169648896"/>
        <c:scaling>
          <c:orientation val="minMax"/>
        </c:scaling>
        <c:delete val="0"/>
        <c:axPos val="l"/>
        <c:title>
          <c:tx>
            <c:rich>
              <a:bodyPr rot="-5400000" vert="horz"/>
              <a:lstStyle/>
              <a:p>
                <a:pPr>
                  <a:defRPr/>
                </a:pPr>
                <a:r>
                  <a:rPr lang="en-US"/>
                  <a:t>[µM]</a:t>
                </a:r>
              </a:p>
            </c:rich>
          </c:tx>
          <c:layout>
            <c:manualLayout>
              <c:xMode val="edge"/>
              <c:yMode val="edge"/>
              <c:x val="0"/>
              <c:y val="0.41405766987459902"/>
            </c:manualLayout>
          </c:layout>
          <c:overlay val="0"/>
        </c:title>
        <c:numFmt formatCode="0.00" sourceLinked="1"/>
        <c:majorTickMark val="out"/>
        <c:minorTickMark val="none"/>
        <c:tickLblPos val="nextTo"/>
        <c:crossAx val="169638528"/>
        <c:crosses val="autoZero"/>
        <c:crossBetween val="between"/>
      </c:valAx>
    </c:plotArea>
    <c:legend>
      <c:legendPos val="b"/>
      <c:layout>
        <c:manualLayout>
          <c:xMode val="edge"/>
          <c:yMode val="edge"/>
          <c:x val="0.17910476815398074"/>
          <c:y val="0.91628280839895015"/>
          <c:w val="0.6917902449693788"/>
          <c:h val="8.3717191601049873E-2"/>
        </c:manualLayout>
      </c:layout>
      <c:overlay val="0"/>
    </c:legend>
    <c:plotVisOnly val="1"/>
    <c:dispBlanksAs val="gap"/>
    <c:showDLblsOverMax val="0"/>
  </c:chart>
  <c:spPr>
    <a:ln>
      <a:no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[DIN] &amp; N:P </a:t>
            </a:r>
          </a:p>
        </c:rich>
      </c:tx>
      <c:layout/>
      <c:overlay val="0"/>
    </c:title>
    <c:autoTitleDeleted val="0"/>
    <c:plotArea>
      <c:layout>
        <c:manualLayout>
          <c:layoutTarget val="inner"/>
          <c:xMode val="edge"/>
          <c:yMode val="edge"/>
          <c:x val="0.13628594690305795"/>
          <c:y val="0.19480351414406533"/>
          <c:w val="0.72742810619388409"/>
          <c:h val="0.49675524934383203"/>
        </c:manualLayout>
      </c:layout>
      <c:barChart>
        <c:barDir val="col"/>
        <c:grouping val="clustered"/>
        <c:varyColors val="0"/>
        <c:ser>
          <c:idx val="0"/>
          <c:order val="0"/>
          <c:tx>
            <c:strRef>
              <c:f>nutrients!$G$58</c:f>
              <c:strCache>
                <c:ptCount val="1"/>
                <c:pt idx="0">
                  <c:v>surf</c:v>
                </c:pt>
              </c:strCache>
            </c:strRef>
          </c:tx>
          <c:invertIfNegative val="0"/>
          <c:cat>
            <c:strRef>
              <c:f>nutrients!$F$59:$F$66</c:f>
              <c:strCache>
                <c:ptCount val="8"/>
                <c:pt idx="0">
                  <c:v>50</c:v>
                </c:pt>
                <c:pt idx="1">
                  <c:v>51</c:v>
                </c:pt>
                <c:pt idx="2">
                  <c:v>52</c:v>
                </c:pt>
                <c:pt idx="3">
                  <c:v>53</c:v>
                </c:pt>
                <c:pt idx="4">
                  <c:v>54</c:v>
                </c:pt>
                <c:pt idx="5">
                  <c:v>dockton </c:v>
                </c:pt>
                <c:pt idx="6">
                  <c:v>55</c:v>
                </c:pt>
                <c:pt idx="7">
                  <c:v>56</c:v>
                </c:pt>
              </c:strCache>
            </c:strRef>
          </c:cat>
          <c:val>
            <c:numRef>
              <c:f>nutrients!$G$59:$G$66</c:f>
              <c:numCache>
                <c:formatCode>0.00</c:formatCode>
                <c:ptCount val="8"/>
                <c:pt idx="0">
                  <c:v>20.165916462463802</c:v>
                </c:pt>
                <c:pt idx="1">
                  <c:v>19.895517487190908</c:v>
                </c:pt>
                <c:pt idx="2">
                  <c:v>13.609364522165292</c:v>
                </c:pt>
                <c:pt idx="3">
                  <c:v>7.3613908130986854</c:v>
                </c:pt>
                <c:pt idx="4">
                  <c:v>3.3499123301403428</c:v>
                </c:pt>
                <c:pt idx="5">
                  <c:v>1.9028797304522165</c:v>
                </c:pt>
                <c:pt idx="6">
                  <c:v>0.42645116284250384</c:v>
                </c:pt>
                <c:pt idx="7">
                  <c:v>0.2001940276230785</c:v>
                </c:pt>
              </c:numCache>
            </c:numRef>
          </c:val>
        </c:ser>
        <c:ser>
          <c:idx val="2"/>
          <c:order val="2"/>
          <c:tx>
            <c:strRef>
              <c:f>nutrients!$I$58</c:f>
              <c:strCache>
                <c:ptCount val="1"/>
                <c:pt idx="0">
                  <c:v>therm</c:v>
                </c:pt>
              </c:strCache>
            </c:strRef>
          </c:tx>
          <c:invertIfNegative val="0"/>
          <c:cat>
            <c:strRef>
              <c:f>nutrients!$F$59:$F$66</c:f>
              <c:strCache>
                <c:ptCount val="8"/>
                <c:pt idx="0">
                  <c:v>50</c:v>
                </c:pt>
                <c:pt idx="1">
                  <c:v>51</c:v>
                </c:pt>
                <c:pt idx="2">
                  <c:v>52</c:v>
                </c:pt>
                <c:pt idx="3">
                  <c:v>53</c:v>
                </c:pt>
                <c:pt idx="4">
                  <c:v>54</c:v>
                </c:pt>
                <c:pt idx="5">
                  <c:v>dockton </c:v>
                </c:pt>
                <c:pt idx="6">
                  <c:v>55</c:v>
                </c:pt>
                <c:pt idx="7">
                  <c:v>56</c:v>
                </c:pt>
              </c:strCache>
            </c:strRef>
          </c:cat>
          <c:val>
            <c:numRef>
              <c:f>nutrients!$I$59:$I$66</c:f>
              <c:numCache>
                <c:formatCode>0.00</c:formatCode>
                <c:ptCount val="8"/>
                <c:pt idx="0">
                  <c:v>18.100793738026287</c:v>
                </c:pt>
                <c:pt idx="1">
                  <c:v>19.892436489195813</c:v>
                </c:pt>
                <c:pt idx="2">
                  <c:v>14.32396878592114</c:v>
                </c:pt>
                <c:pt idx="3">
                  <c:v>7.8620672042771211</c:v>
                </c:pt>
                <c:pt idx="4">
                  <c:v>5.0298645800846513</c:v>
                </c:pt>
                <c:pt idx="5">
                  <c:v>0</c:v>
                </c:pt>
                <c:pt idx="6">
                  <c:v>0.79279822677656486</c:v>
                </c:pt>
                <c:pt idx="7">
                  <c:v>0.15440301180663843</c:v>
                </c:pt>
              </c:numCache>
            </c:numRef>
          </c:val>
        </c:ser>
        <c:ser>
          <c:idx val="4"/>
          <c:order val="4"/>
          <c:tx>
            <c:strRef>
              <c:f>nutrients!$K$58</c:f>
              <c:strCache>
                <c:ptCount val="1"/>
                <c:pt idx="0">
                  <c:v>bottom</c:v>
                </c:pt>
              </c:strCache>
            </c:strRef>
          </c:tx>
          <c:invertIfNegative val="0"/>
          <c:cat>
            <c:strRef>
              <c:f>nutrients!$F$59:$F$66</c:f>
              <c:strCache>
                <c:ptCount val="8"/>
                <c:pt idx="0">
                  <c:v>50</c:v>
                </c:pt>
                <c:pt idx="1">
                  <c:v>51</c:v>
                </c:pt>
                <c:pt idx="2">
                  <c:v>52</c:v>
                </c:pt>
                <c:pt idx="3">
                  <c:v>53</c:v>
                </c:pt>
                <c:pt idx="4">
                  <c:v>54</c:v>
                </c:pt>
                <c:pt idx="5">
                  <c:v>dockton </c:v>
                </c:pt>
                <c:pt idx="6">
                  <c:v>55</c:v>
                </c:pt>
                <c:pt idx="7">
                  <c:v>56</c:v>
                </c:pt>
              </c:strCache>
            </c:strRef>
          </c:cat>
          <c:val>
            <c:numRef>
              <c:f>nutrients!$K$59:$K$66</c:f>
              <c:numCache>
                <c:formatCode>0.00</c:formatCode>
                <c:ptCount val="8"/>
                <c:pt idx="0">
                  <c:v>28.884034698151037</c:v>
                </c:pt>
                <c:pt idx="1">
                  <c:v>25.017754343951886</c:v>
                </c:pt>
                <c:pt idx="2">
                  <c:v>22.682785932278904</c:v>
                </c:pt>
                <c:pt idx="3">
                  <c:v>22.96646632880374</c:v>
                </c:pt>
                <c:pt idx="4">
                  <c:v>21.501184040989084</c:v>
                </c:pt>
                <c:pt idx="5">
                  <c:v>1.708140004455335</c:v>
                </c:pt>
                <c:pt idx="6">
                  <c:v>13.852403994208064</c:v>
                </c:pt>
                <c:pt idx="7">
                  <c:v>0.40129245711739803</c:v>
                </c:pt>
              </c:numCache>
            </c:numRef>
          </c:val>
        </c:ser>
        <c:dLbls>
          <c:showLegendKey val="0"/>
          <c:showVal val="0"/>
          <c:showCatName val="0"/>
          <c:showSerName val="0"/>
          <c:showPercent val="0"/>
          <c:showBubbleSize val="0"/>
        </c:dLbls>
        <c:gapWidth val="150"/>
        <c:axId val="169686912"/>
        <c:axId val="169697280"/>
      </c:barChart>
      <c:scatterChart>
        <c:scatterStyle val="lineMarker"/>
        <c:varyColors val="0"/>
        <c:ser>
          <c:idx val="1"/>
          <c:order val="1"/>
          <c:tx>
            <c:strRef>
              <c:f>nutrients!$H$58</c:f>
              <c:strCache>
                <c:ptCount val="1"/>
                <c:pt idx="0">
                  <c:v>surf N:P </c:v>
                </c:pt>
              </c:strCache>
            </c:strRef>
          </c:tx>
          <c:spPr>
            <a:ln w="28575">
              <a:noFill/>
            </a:ln>
          </c:spPr>
          <c:marker>
            <c:symbol val="square"/>
            <c:size val="7"/>
            <c:spPr>
              <a:solidFill>
                <a:schemeClr val="tx1"/>
              </a:solidFill>
              <a:ln>
                <a:noFill/>
              </a:ln>
            </c:spPr>
          </c:marker>
          <c:xVal>
            <c:strRef>
              <c:f>nutrients!$F$59:$F$66</c:f>
              <c:strCache>
                <c:ptCount val="8"/>
                <c:pt idx="0">
                  <c:v>50</c:v>
                </c:pt>
                <c:pt idx="1">
                  <c:v>51</c:v>
                </c:pt>
                <c:pt idx="2">
                  <c:v>52</c:v>
                </c:pt>
                <c:pt idx="3">
                  <c:v>53</c:v>
                </c:pt>
                <c:pt idx="4">
                  <c:v>54</c:v>
                </c:pt>
                <c:pt idx="5">
                  <c:v>dockton </c:v>
                </c:pt>
                <c:pt idx="6">
                  <c:v>55</c:v>
                </c:pt>
                <c:pt idx="7">
                  <c:v>56</c:v>
                </c:pt>
              </c:strCache>
            </c:strRef>
          </c:xVal>
          <c:yVal>
            <c:numRef>
              <c:f>nutrients!$H$59:$H$66</c:f>
              <c:numCache>
                <c:formatCode>General</c:formatCode>
                <c:ptCount val="8"/>
                <c:pt idx="0">
                  <c:v>10.890413075120666</c:v>
                </c:pt>
                <c:pt idx="1">
                  <c:v>10.741838412833777</c:v>
                </c:pt>
                <c:pt idx="2">
                  <c:v>9.6630769021530423</c:v>
                </c:pt>
                <c:pt idx="3">
                  <c:v>7.4031763051168697</c:v>
                </c:pt>
                <c:pt idx="4">
                  <c:v>5.1267093145604781</c:v>
                </c:pt>
                <c:pt idx="5">
                  <c:v>3.4235423947054282</c:v>
                </c:pt>
                <c:pt idx="6">
                  <c:v>1.1509823958520169</c:v>
                </c:pt>
                <c:pt idx="7">
                  <c:v>0.68520671651915188</c:v>
                </c:pt>
              </c:numCache>
            </c:numRef>
          </c:yVal>
          <c:smooth val="0"/>
        </c:ser>
        <c:ser>
          <c:idx val="3"/>
          <c:order val="3"/>
          <c:tx>
            <c:strRef>
              <c:f>nutrients!$J$58</c:f>
              <c:strCache>
                <c:ptCount val="1"/>
                <c:pt idx="0">
                  <c:v>therm N:P </c:v>
                </c:pt>
              </c:strCache>
            </c:strRef>
          </c:tx>
          <c:spPr>
            <a:ln w="28575">
              <a:noFill/>
            </a:ln>
          </c:spPr>
          <c:marker>
            <c:symbol val="circle"/>
            <c:size val="5"/>
            <c:spPr>
              <a:solidFill>
                <a:schemeClr val="accent1"/>
              </a:solidFill>
              <a:ln>
                <a:noFill/>
              </a:ln>
            </c:spPr>
          </c:marker>
          <c:xVal>
            <c:strRef>
              <c:f>nutrients!$F$59:$F$66</c:f>
              <c:strCache>
                <c:ptCount val="8"/>
                <c:pt idx="0">
                  <c:v>50</c:v>
                </c:pt>
                <c:pt idx="1">
                  <c:v>51</c:v>
                </c:pt>
                <c:pt idx="2">
                  <c:v>52</c:v>
                </c:pt>
                <c:pt idx="3">
                  <c:v>53</c:v>
                </c:pt>
                <c:pt idx="4">
                  <c:v>54</c:v>
                </c:pt>
                <c:pt idx="5">
                  <c:v>dockton </c:v>
                </c:pt>
                <c:pt idx="6">
                  <c:v>55</c:v>
                </c:pt>
                <c:pt idx="7">
                  <c:v>56</c:v>
                </c:pt>
              </c:strCache>
            </c:strRef>
          </c:xVal>
          <c:yVal>
            <c:numRef>
              <c:f>nutrients!$J$59:$J$66</c:f>
              <c:numCache>
                <c:formatCode>General</c:formatCode>
                <c:ptCount val="8"/>
                <c:pt idx="0">
                  <c:v>10.504126380232329</c:v>
                </c:pt>
                <c:pt idx="1">
                  <c:v>10.5991976169756</c:v>
                </c:pt>
                <c:pt idx="2">
                  <c:v>10.13168494731746</c:v>
                </c:pt>
                <c:pt idx="3">
                  <c:v>7.3964773463925813</c:v>
                </c:pt>
                <c:pt idx="4">
                  <c:v>5.9594985123954602</c:v>
                </c:pt>
                <c:pt idx="6">
                  <c:v>2.141025286922162</c:v>
                </c:pt>
                <c:pt idx="7">
                  <c:v>0</c:v>
                </c:pt>
              </c:numCache>
            </c:numRef>
          </c:yVal>
          <c:smooth val="0"/>
        </c:ser>
        <c:ser>
          <c:idx val="5"/>
          <c:order val="5"/>
          <c:tx>
            <c:strRef>
              <c:f>nutrients!$L$58</c:f>
              <c:strCache>
                <c:ptCount val="1"/>
                <c:pt idx="0">
                  <c:v>bottom N:P </c:v>
                </c:pt>
              </c:strCache>
            </c:strRef>
          </c:tx>
          <c:spPr>
            <a:ln w="28575">
              <a:noFill/>
            </a:ln>
          </c:spPr>
          <c:marker>
            <c:symbol val="x"/>
            <c:size val="7"/>
            <c:spPr>
              <a:ln>
                <a:solidFill>
                  <a:schemeClr val="accent2"/>
                </a:solidFill>
              </a:ln>
            </c:spPr>
          </c:marker>
          <c:xVal>
            <c:strRef>
              <c:f>nutrients!$F$59:$F$66</c:f>
              <c:strCache>
                <c:ptCount val="8"/>
                <c:pt idx="0">
                  <c:v>50</c:v>
                </c:pt>
                <c:pt idx="1">
                  <c:v>51</c:v>
                </c:pt>
                <c:pt idx="2">
                  <c:v>52</c:v>
                </c:pt>
                <c:pt idx="3">
                  <c:v>53</c:v>
                </c:pt>
                <c:pt idx="4">
                  <c:v>54</c:v>
                </c:pt>
                <c:pt idx="5">
                  <c:v>dockton </c:v>
                </c:pt>
                <c:pt idx="6">
                  <c:v>55</c:v>
                </c:pt>
                <c:pt idx="7">
                  <c:v>56</c:v>
                </c:pt>
              </c:strCache>
            </c:strRef>
          </c:xVal>
          <c:yVal>
            <c:numRef>
              <c:f>nutrients!$L$59:$L$66</c:f>
              <c:numCache>
                <c:formatCode>General</c:formatCode>
                <c:ptCount val="8"/>
                <c:pt idx="0">
                  <c:v>11.806309854110395</c:v>
                </c:pt>
                <c:pt idx="1">
                  <c:v>10.824701073529305</c:v>
                </c:pt>
                <c:pt idx="2">
                  <c:v>9.6845887809327262</c:v>
                </c:pt>
                <c:pt idx="3">
                  <c:v>10.217580052323859</c:v>
                </c:pt>
                <c:pt idx="4">
                  <c:v>6.8099730298646648</c:v>
                </c:pt>
                <c:pt idx="5">
                  <c:v>2.1762541895346228</c:v>
                </c:pt>
                <c:pt idx="6">
                  <c:v>4.5981529697265318</c:v>
                </c:pt>
                <c:pt idx="7">
                  <c:v>0.40825429704722305</c:v>
                </c:pt>
              </c:numCache>
            </c:numRef>
          </c:yVal>
          <c:smooth val="0"/>
        </c:ser>
        <c:dLbls>
          <c:showLegendKey val="0"/>
          <c:showVal val="0"/>
          <c:showCatName val="0"/>
          <c:showSerName val="0"/>
          <c:showPercent val="0"/>
          <c:showBubbleSize val="0"/>
        </c:dLbls>
        <c:axId val="169709568"/>
        <c:axId val="169699200"/>
      </c:scatterChart>
      <c:catAx>
        <c:axId val="169686912"/>
        <c:scaling>
          <c:orientation val="minMax"/>
        </c:scaling>
        <c:delete val="0"/>
        <c:axPos val="b"/>
        <c:majorTickMark val="out"/>
        <c:minorTickMark val="none"/>
        <c:tickLblPos val="nextTo"/>
        <c:crossAx val="169697280"/>
        <c:crosses val="autoZero"/>
        <c:auto val="1"/>
        <c:lblAlgn val="ctr"/>
        <c:lblOffset val="100"/>
        <c:noMultiLvlLbl val="0"/>
      </c:catAx>
      <c:valAx>
        <c:axId val="169697280"/>
        <c:scaling>
          <c:orientation val="minMax"/>
        </c:scaling>
        <c:delete val="0"/>
        <c:axPos val="l"/>
        <c:title>
          <c:tx>
            <c:rich>
              <a:bodyPr rot="-5400000" vert="horz"/>
              <a:lstStyle/>
              <a:p>
                <a:pPr>
                  <a:defRPr/>
                </a:pPr>
                <a:r>
                  <a:rPr lang="en-US" sz="1000" b="1" i="0" baseline="0">
                    <a:effectLst/>
                  </a:rPr>
                  <a:t>[DIN] </a:t>
                </a:r>
                <a:r>
                  <a:rPr lang="en-US" sz="1000" b="1" i="0" u="none" strike="noStrike" baseline="0">
                    <a:effectLst/>
                  </a:rPr>
                  <a:t>µM</a:t>
                </a:r>
                <a:endParaRPr lang="en-US" sz="1000">
                  <a:effectLst/>
                </a:endParaRPr>
              </a:p>
            </c:rich>
          </c:tx>
          <c:layout/>
          <c:overlay val="0"/>
        </c:title>
        <c:numFmt formatCode="0" sourceLinked="0"/>
        <c:majorTickMark val="out"/>
        <c:minorTickMark val="none"/>
        <c:tickLblPos val="nextTo"/>
        <c:crossAx val="169686912"/>
        <c:crosses val="autoZero"/>
        <c:crossBetween val="between"/>
      </c:valAx>
      <c:valAx>
        <c:axId val="169699200"/>
        <c:scaling>
          <c:orientation val="minMax"/>
        </c:scaling>
        <c:delete val="0"/>
        <c:axPos val="r"/>
        <c:title>
          <c:tx>
            <c:rich>
              <a:bodyPr rot="-5400000" vert="horz"/>
              <a:lstStyle/>
              <a:p>
                <a:pPr>
                  <a:defRPr/>
                </a:pPr>
                <a:r>
                  <a:rPr lang="en-US"/>
                  <a:t>N:P</a:t>
                </a:r>
              </a:p>
            </c:rich>
          </c:tx>
          <c:layout/>
          <c:overlay val="0"/>
        </c:title>
        <c:numFmt formatCode="General" sourceLinked="1"/>
        <c:majorTickMark val="out"/>
        <c:minorTickMark val="none"/>
        <c:tickLblPos val="nextTo"/>
        <c:crossAx val="169709568"/>
        <c:crosses val="max"/>
        <c:crossBetween val="midCat"/>
      </c:valAx>
      <c:valAx>
        <c:axId val="169709568"/>
        <c:scaling>
          <c:orientation val="minMax"/>
        </c:scaling>
        <c:delete val="1"/>
        <c:axPos val="t"/>
        <c:majorTickMark val="out"/>
        <c:minorTickMark val="none"/>
        <c:tickLblPos val="nextTo"/>
        <c:crossAx val="169699200"/>
        <c:crosses val="max"/>
        <c:crossBetween val="midCat"/>
      </c:valAx>
    </c:plotArea>
    <c:legend>
      <c:legendPos val="b"/>
      <c:layout/>
      <c:overlay val="0"/>
    </c:legend>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 Id="rId6" Type="http://schemas.openxmlformats.org/officeDocument/2006/relationships/chart" Target="../charts/chart7.xml"/><Relationship Id="rId5" Type="http://schemas.openxmlformats.org/officeDocument/2006/relationships/chart" Target="../charts/chart6.xml"/><Relationship Id="rId4"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7</xdr:col>
      <xdr:colOff>171450</xdr:colOff>
      <xdr:row>12</xdr:row>
      <xdr:rowOff>119062</xdr:rowOff>
    </xdr:from>
    <xdr:to>
      <xdr:col>14</xdr:col>
      <xdr:colOff>476250</xdr:colOff>
      <xdr:row>32</xdr:row>
      <xdr:rowOff>4762</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16</xdr:col>
      <xdr:colOff>114300</xdr:colOff>
      <xdr:row>16</xdr:row>
      <xdr:rowOff>185737</xdr:rowOff>
    </xdr:from>
    <xdr:to>
      <xdr:col>23</xdr:col>
      <xdr:colOff>419100</xdr:colOff>
      <xdr:row>31</xdr:row>
      <xdr:rowOff>23812</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114300</xdr:colOff>
      <xdr:row>31</xdr:row>
      <xdr:rowOff>119062</xdr:rowOff>
    </xdr:from>
    <xdr:to>
      <xdr:col>23</xdr:col>
      <xdr:colOff>419100</xdr:colOff>
      <xdr:row>45</xdr:row>
      <xdr:rowOff>176212</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66675</xdr:colOff>
      <xdr:row>46</xdr:row>
      <xdr:rowOff>52387</xdr:rowOff>
    </xdr:from>
    <xdr:to>
      <xdr:col>23</xdr:col>
      <xdr:colOff>371475</xdr:colOff>
      <xdr:row>60</xdr:row>
      <xdr:rowOff>100012</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16</xdr:col>
      <xdr:colOff>19050</xdr:colOff>
      <xdr:row>61</xdr:row>
      <xdr:rowOff>61912</xdr:rowOff>
    </xdr:from>
    <xdr:to>
      <xdr:col>23</xdr:col>
      <xdr:colOff>323850</xdr:colOff>
      <xdr:row>75</xdr:row>
      <xdr:rowOff>109537</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16</xdr:col>
      <xdr:colOff>114300</xdr:colOff>
      <xdr:row>77</xdr:row>
      <xdr:rowOff>100012</xdr:rowOff>
    </xdr:from>
    <xdr:to>
      <xdr:col>23</xdr:col>
      <xdr:colOff>419100</xdr:colOff>
      <xdr:row>91</xdr:row>
      <xdr:rowOff>147637</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238125</xdr:colOff>
      <xdr:row>66</xdr:row>
      <xdr:rowOff>119062</xdr:rowOff>
    </xdr:from>
    <xdr:to>
      <xdr:col>10</xdr:col>
      <xdr:colOff>523875</xdr:colOff>
      <xdr:row>80</xdr:row>
      <xdr:rowOff>166687</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xdr:col>
      <xdr:colOff>104775</xdr:colOff>
      <xdr:row>101</xdr:row>
      <xdr:rowOff>0</xdr:rowOff>
    </xdr:from>
    <xdr:to>
      <xdr:col>9</xdr:col>
      <xdr:colOff>409575</xdr:colOff>
      <xdr:row>102</xdr:row>
      <xdr:rowOff>152400</xdr:rowOff>
    </xdr:to>
    <xdr:sp macro="" textlink="">
      <xdr:nvSpPr>
        <xdr:cNvPr id="9" name="TextBox 8"/>
        <xdr:cNvSpPr txBox="1"/>
      </xdr:nvSpPr>
      <xdr:spPr>
        <a:xfrm>
          <a:off x="2543175" y="20069175"/>
          <a:ext cx="3314700" cy="342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N:P ratios</a:t>
          </a:r>
          <a:r>
            <a:rPr lang="en-US" sz="1100" baseline="0"/>
            <a:t> are calculated with total [NO3] and [PO4].</a:t>
          </a:r>
          <a:endParaRPr lang="en-US" sz="1100"/>
        </a:p>
      </xdr:txBody>
    </xdr:sp>
    <xdr:clientData/>
  </xdr:twoCellAnchor>
</xdr:wsDr>
</file>

<file path=xl/queryTables/queryTable1.xml><?xml version="1.0" encoding="utf-8"?>
<queryTable xmlns="http://schemas.openxmlformats.org/spreadsheetml/2006/main" name="qmh04271250" connectionId="7" autoFormatId="16" applyNumberFormats="0" applyBorderFormats="0" applyFontFormats="1" applyPatternFormats="1" applyAlignmentFormats="0" applyWidthHeightFormats="0"/>
</file>

<file path=xl/queryTables/queryTable2.xml><?xml version="1.0" encoding="utf-8"?>
<queryTable xmlns="http://schemas.openxmlformats.org/spreadsheetml/2006/main" name="qmh04271250" connectionId="6" autoFormatId="16" applyNumberFormats="0" applyBorderFormats="0" applyFontFormats="1" applyPatternFormats="1" applyAlignmentFormats="0" applyWidthHeightFormats="0"/>
</file>

<file path=xl/queryTables/queryTable3.xml><?xml version="1.0" encoding="utf-8"?>
<queryTable xmlns="http://schemas.openxmlformats.org/spreadsheetml/2006/main" name="qmh04271252" connectionId="8" autoFormatId="16" applyNumberFormats="0" applyBorderFormats="0" applyFontFormats="1" applyPatternFormats="1" applyAlignmentFormats="0" applyWidthHeightFormats="0"/>
</file>

<file path=xl/queryTables/queryTable4.xml><?xml version="1.0" encoding="utf-8"?>
<queryTable xmlns="http://schemas.openxmlformats.org/spreadsheetml/2006/main" name="qhm04271253" connectionId="1" autoFormatId="16" applyNumberFormats="0" applyBorderFormats="0" applyFontFormats="1" applyPatternFormats="1" applyAlignmentFormats="0" applyWidthHeightFormats="0"/>
</file>

<file path=xl/queryTables/queryTable5.xml><?xml version="1.0" encoding="utf-8"?>
<queryTable xmlns="http://schemas.openxmlformats.org/spreadsheetml/2006/main" name="qhm04271254" connectionId="2" autoFormatId="16" applyNumberFormats="0" applyBorderFormats="0" applyFontFormats="1" applyPatternFormats="1" applyAlignmentFormats="0" applyWidthHeightFormats="0"/>
</file>

<file path=xl/queryTables/queryTable6.xml><?xml version="1.0" encoding="utf-8"?>
<queryTable xmlns="http://schemas.openxmlformats.org/spreadsheetml/2006/main" name="qhm04271255" connectionId="3" autoFormatId="16" applyNumberFormats="0" applyBorderFormats="0" applyFontFormats="1" applyPatternFormats="1" applyAlignmentFormats="0" applyWidthHeightFormats="0"/>
</file>

<file path=xl/queryTables/queryTable7.xml><?xml version="1.0" encoding="utf-8"?>
<queryTable xmlns="http://schemas.openxmlformats.org/spreadsheetml/2006/main" name="qhm04271256b" connectionId="4" autoFormatId="16" applyNumberFormats="0" applyBorderFormats="0" applyFontFormats="1" applyPatternFormats="1" applyAlignmentFormats="0" applyWidthHeightFormats="0"/>
</file>

<file path=xl/queryTables/queryTable8.xml><?xml version="1.0" encoding="utf-8"?>
<queryTable xmlns="http://schemas.openxmlformats.org/spreadsheetml/2006/main" name="qhm042712dockton" connectionId="5" autoFormatId="16"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queryTable" Target="../queryTables/queryTable1.xml"/></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queryTable" Target="../queryTables/queryTable2.xml"/></Relationships>
</file>

<file path=xl/worksheets/_rels/sheet4.xml.rels><?xml version="1.0" encoding="UTF-8" standalone="yes"?>
<Relationships xmlns="http://schemas.openxmlformats.org/package/2006/relationships"><Relationship Id="rId1" Type="http://schemas.openxmlformats.org/officeDocument/2006/relationships/queryTable" Target="../queryTables/queryTable3.xml"/></Relationships>
</file>

<file path=xl/worksheets/_rels/sheet5.xml.rels><?xml version="1.0" encoding="UTF-8" standalone="yes"?>
<Relationships xmlns="http://schemas.openxmlformats.org/package/2006/relationships"><Relationship Id="rId1" Type="http://schemas.openxmlformats.org/officeDocument/2006/relationships/queryTable" Target="../queryTables/queryTable4.xml"/></Relationships>
</file>

<file path=xl/worksheets/_rels/sheet6.xml.rels><?xml version="1.0" encoding="UTF-8" standalone="yes"?>
<Relationships xmlns="http://schemas.openxmlformats.org/package/2006/relationships"><Relationship Id="rId1" Type="http://schemas.openxmlformats.org/officeDocument/2006/relationships/queryTable" Target="../queryTables/queryTable5.xml"/></Relationships>
</file>

<file path=xl/worksheets/_rels/sheet7.xml.rels><?xml version="1.0" encoding="UTF-8" standalone="yes"?>
<Relationships xmlns="http://schemas.openxmlformats.org/package/2006/relationships"><Relationship Id="rId1" Type="http://schemas.openxmlformats.org/officeDocument/2006/relationships/queryTable" Target="../queryTables/queryTable6.xml"/></Relationships>
</file>

<file path=xl/worksheets/_rels/sheet8.xml.rels><?xml version="1.0" encoding="UTF-8" standalone="yes"?>
<Relationships xmlns="http://schemas.openxmlformats.org/package/2006/relationships"><Relationship Id="rId1" Type="http://schemas.openxmlformats.org/officeDocument/2006/relationships/queryTable" Target="../queryTables/queryTable7.xml"/></Relationships>
</file>

<file path=xl/worksheets/_rels/sheet9.xml.rels><?xml version="1.0" encoding="UTF-8" standalone="yes"?>
<Relationships xmlns="http://schemas.openxmlformats.org/package/2006/relationships"><Relationship Id="rId1" Type="http://schemas.openxmlformats.org/officeDocument/2006/relationships/queryTable" Target="../queryTables/queryTable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64"/>
  <sheetViews>
    <sheetView zoomScale="55" zoomScaleNormal="55" workbookViewId="0">
      <selection activeCell="L37" sqref="L37"/>
    </sheetView>
  </sheetViews>
  <sheetFormatPr defaultRowHeight="15"/>
  <cols>
    <col min="1" max="1" width="8.140625" style="9" bestFit="1" customWidth="1"/>
    <col min="2" max="2" width="19.42578125" style="9" bestFit="1" customWidth="1"/>
    <col min="3" max="3" width="10.5703125" style="9" bestFit="1" customWidth="1"/>
    <col min="4" max="4" width="10.85546875" style="9" bestFit="1" customWidth="1"/>
    <col min="5" max="5" width="12.140625" style="7" bestFit="1" customWidth="1"/>
    <col min="6" max="6" width="13" style="9" bestFit="1" customWidth="1"/>
    <col min="7" max="7" width="14.42578125" style="9" bestFit="1" customWidth="1"/>
    <col min="8" max="8" width="7" style="9" bestFit="1" customWidth="1"/>
    <col min="9" max="9" width="23.42578125" style="11" bestFit="1" customWidth="1"/>
    <col min="10" max="10" width="8.5703125" style="9" bestFit="1" customWidth="1"/>
    <col min="11" max="11" width="7" style="9" bestFit="1" customWidth="1"/>
    <col min="12" max="12" width="7.28515625" style="9" bestFit="1" customWidth="1"/>
    <col min="13" max="13" width="7.42578125" style="9" bestFit="1" customWidth="1"/>
    <col min="14" max="14" width="8.140625" style="9" bestFit="1" customWidth="1"/>
    <col min="15" max="15" width="10.7109375" style="9" bestFit="1" customWidth="1"/>
    <col min="16" max="16" width="17.140625" style="9" bestFit="1" customWidth="1"/>
    <col min="17" max="17" width="22" style="11" bestFit="1" customWidth="1"/>
    <col min="18" max="18" width="12.140625" style="11" bestFit="1" customWidth="1"/>
    <col min="19" max="19" width="67.42578125" style="11" bestFit="1" customWidth="1"/>
    <col min="20" max="20" width="64.28515625" style="9" bestFit="1" customWidth="1"/>
    <col min="21" max="16384" width="9.140625" style="9"/>
  </cols>
  <sheetData>
    <row r="1" spans="1:20" s="2" customFormat="1" ht="25.5">
      <c r="A1" s="2" t="s">
        <v>15</v>
      </c>
      <c r="B1" s="2" t="s">
        <v>16</v>
      </c>
      <c r="C1" s="2" t="s">
        <v>17</v>
      </c>
      <c r="D1" s="2" t="s">
        <v>18</v>
      </c>
      <c r="E1" s="3" t="s">
        <v>19</v>
      </c>
      <c r="F1" s="2" t="s">
        <v>20</v>
      </c>
      <c r="G1" s="2" t="s">
        <v>21</v>
      </c>
      <c r="H1" s="2" t="s">
        <v>22</v>
      </c>
      <c r="I1" s="2" t="s">
        <v>23</v>
      </c>
      <c r="J1" s="2" t="s">
        <v>24</v>
      </c>
      <c r="K1" s="2" t="s">
        <v>22</v>
      </c>
      <c r="L1" s="2" t="s">
        <v>25</v>
      </c>
      <c r="M1" s="2" t="s">
        <v>26</v>
      </c>
      <c r="N1" s="2" t="s">
        <v>27</v>
      </c>
      <c r="O1" s="2" t="s">
        <v>28</v>
      </c>
      <c r="P1" s="2" t="s">
        <v>29</v>
      </c>
      <c r="Q1" s="2" t="s">
        <v>30</v>
      </c>
      <c r="R1" s="2" t="s">
        <v>31</v>
      </c>
      <c r="S1" s="2" t="s">
        <v>32</v>
      </c>
    </row>
    <row r="2" spans="1:20" s="2" customFormat="1" ht="12.75">
      <c r="E2" s="3"/>
      <c r="S2" s="4"/>
    </row>
    <row r="3" spans="1:20" s="5" customFormat="1">
      <c r="D3" s="6">
        <v>41026</v>
      </c>
      <c r="E3" s="7">
        <v>0.39444444444444443</v>
      </c>
      <c r="I3" s="4"/>
      <c r="Q3" s="4"/>
      <c r="R3" s="4"/>
      <c r="S3" s="4"/>
    </row>
    <row r="4" spans="1:20" s="5" customFormat="1" ht="25.5">
      <c r="D4" s="6"/>
      <c r="E4" s="8"/>
      <c r="I4" s="4"/>
      <c r="Q4" s="4"/>
      <c r="R4" s="4"/>
      <c r="S4" s="4" t="s">
        <v>33</v>
      </c>
    </row>
    <row r="5" spans="1:20" s="5" customFormat="1" ht="12.75">
      <c r="D5" s="6"/>
      <c r="E5" s="8"/>
      <c r="I5" s="4"/>
      <c r="Q5" s="4"/>
      <c r="R5" s="4"/>
      <c r="S5" s="4"/>
    </row>
    <row r="6" spans="1:20" s="5" customFormat="1" ht="12.75">
      <c r="D6" s="6"/>
      <c r="E6" s="8"/>
      <c r="I6" s="4"/>
      <c r="Q6" s="4"/>
      <c r="R6" s="4"/>
      <c r="S6" s="4"/>
    </row>
    <row r="7" spans="1:20">
      <c r="D7" s="10"/>
      <c r="I7" s="4"/>
      <c r="J7" s="5"/>
      <c r="K7" s="5"/>
      <c r="L7" s="5"/>
    </row>
    <row r="8" spans="1:20" ht="39">
      <c r="A8" s="9">
        <v>50</v>
      </c>
      <c r="B8" s="5" t="s">
        <v>34</v>
      </c>
      <c r="C8" s="9">
        <v>165</v>
      </c>
      <c r="D8" s="6">
        <v>41026</v>
      </c>
      <c r="E8" s="7">
        <v>0.40416666666666662</v>
      </c>
      <c r="F8" s="5">
        <v>47.318249999999999</v>
      </c>
      <c r="G8" s="5">
        <v>122.472167</v>
      </c>
      <c r="H8" s="9">
        <v>174</v>
      </c>
      <c r="I8" s="4" t="s">
        <v>35</v>
      </c>
      <c r="J8" s="5"/>
      <c r="K8" s="5">
        <v>1</v>
      </c>
      <c r="L8" s="5">
        <v>32</v>
      </c>
      <c r="M8" s="5" t="s">
        <v>36</v>
      </c>
      <c r="O8" s="5">
        <v>4011</v>
      </c>
      <c r="P8" s="9" t="s">
        <v>37</v>
      </c>
      <c r="Q8" s="4" t="s">
        <v>38</v>
      </c>
      <c r="R8" s="4">
        <v>1.5</v>
      </c>
      <c r="S8" s="4" t="s">
        <v>39</v>
      </c>
      <c r="T8" s="9" t="s">
        <v>40</v>
      </c>
    </row>
    <row r="9" spans="1:20">
      <c r="D9" s="10"/>
      <c r="I9" s="4"/>
      <c r="J9" s="5"/>
      <c r="K9" s="5">
        <v>1</v>
      </c>
      <c r="L9" s="5">
        <v>30</v>
      </c>
      <c r="M9" s="5" t="s">
        <v>41</v>
      </c>
      <c r="P9" s="9" t="s">
        <v>42</v>
      </c>
      <c r="S9" s="4"/>
    </row>
    <row r="10" spans="1:20">
      <c r="D10" s="10"/>
      <c r="I10" s="4"/>
      <c r="J10" s="5"/>
      <c r="K10" s="5">
        <v>3</v>
      </c>
      <c r="L10" s="5">
        <v>33</v>
      </c>
      <c r="M10" s="5" t="s">
        <v>43</v>
      </c>
      <c r="O10" s="5">
        <v>1628</v>
      </c>
      <c r="P10" s="5" t="s">
        <v>44</v>
      </c>
      <c r="S10" s="4"/>
    </row>
    <row r="11" spans="1:20">
      <c r="D11" s="10"/>
      <c r="I11" s="4"/>
      <c r="J11" s="5"/>
      <c r="K11" s="5">
        <v>3</v>
      </c>
      <c r="L11" s="5">
        <v>29</v>
      </c>
      <c r="M11" s="5" t="s">
        <v>45</v>
      </c>
    </row>
    <row r="12" spans="1:20">
      <c r="I12" s="4"/>
      <c r="J12" s="5"/>
      <c r="K12" s="5">
        <v>164</v>
      </c>
      <c r="L12" s="5">
        <v>28</v>
      </c>
      <c r="M12" s="5" t="s">
        <v>46</v>
      </c>
      <c r="O12" s="5">
        <v>4017</v>
      </c>
      <c r="P12" s="5"/>
    </row>
    <row r="13" spans="1:20">
      <c r="I13" s="4"/>
      <c r="J13" s="5"/>
      <c r="K13" s="5">
        <v>164</v>
      </c>
      <c r="L13" s="5">
        <v>27</v>
      </c>
      <c r="M13" s="5" t="s">
        <v>47</v>
      </c>
      <c r="P13" s="5"/>
    </row>
    <row r="14" spans="1:20">
      <c r="I14" s="4"/>
      <c r="J14" s="5"/>
      <c r="K14" s="5"/>
      <c r="L14" s="5"/>
    </row>
    <row r="15" spans="1:20" s="4" customFormat="1" ht="12.75">
      <c r="D15" s="12"/>
      <c r="E15" s="13"/>
    </row>
    <row r="16" spans="1:20">
      <c r="A16" s="9">
        <v>51</v>
      </c>
      <c r="B16" s="5" t="s">
        <v>48</v>
      </c>
      <c r="C16" s="9">
        <v>47</v>
      </c>
      <c r="D16" s="6">
        <v>41026</v>
      </c>
      <c r="E16" s="7">
        <v>0.43541666666666662</v>
      </c>
      <c r="F16" s="5">
        <v>47.337583000000002</v>
      </c>
      <c r="G16" s="5">
        <v>122.478583</v>
      </c>
      <c r="H16" s="9">
        <v>52</v>
      </c>
      <c r="I16" s="4" t="s">
        <v>49</v>
      </c>
      <c r="J16" s="5"/>
      <c r="K16" s="5">
        <v>1</v>
      </c>
      <c r="L16" s="5">
        <v>24</v>
      </c>
      <c r="M16" s="5" t="s">
        <v>50</v>
      </c>
      <c r="O16" s="5">
        <v>4016</v>
      </c>
      <c r="P16" s="9" t="s">
        <v>37</v>
      </c>
      <c r="Q16" s="4" t="s">
        <v>38</v>
      </c>
      <c r="R16" s="11">
        <v>1.72</v>
      </c>
      <c r="S16" s="4" t="s">
        <v>51</v>
      </c>
    </row>
    <row r="17" spans="1:19">
      <c r="D17" s="10"/>
      <c r="I17" s="4"/>
      <c r="J17" s="5"/>
      <c r="K17" s="5">
        <v>1</v>
      </c>
      <c r="L17" s="5">
        <v>25</v>
      </c>
      <c r="M17" s="5" t="s">
        <v>52</v>
      </c>
      <c r="P17" s="9" t="s">
        <v>42</v>
      </c>
      <c r="S17" s="4"/>
    </row>
    <row r="18" spans="1:19">
      <c r="D18" s="10"/>
      <c r="I18" s="4"/>
      <c r="J18" s="5"/>
      <c r="K18" s="5">
        <v>3</v>
      </c>
      <c r="L18" s="5">
        <v>22</v>
      </c>
      <c r="M18" s="14">
        <v>490</v>
      </c>
      <c r="O18" s="5">
        <v>4027</v>
      </c>
      <c r="P18" s="5" t="s">
        <v>44</v>
      </c>
      <c r="S18" s="4"/>
    </row>
    <row r="19" spans="1:19">
      <c r="D19" s="10"/>
      <c r="I19" s="4"/>
      <c r="J19" s="5"/>
      <c r="K19" s="5">
        <v>3</v>
      </c>
      <c r="L19" s="5">
        <v>23</v>
      </c>
      <c r="M19" s="5" t="s">
        <v>53</v>
      </c>
    </row>
    <row r="20" spans="1:19">
      <c r="I20" s="4"/>
      <c r="J20" s="5"/>
      <c r="K20" s="5">
        <v>46</v>
      </c>
      <c r="L20" s="5">
        <v>19</v>
      </c>
      <c r="M20" s="5" t="s">
        <v>54</v>
      </c>
      <c r="O20" s="5">
        <v>4018</v>
      </c>
      <c r="P20" s="5"/>
    </row>
    <row r="21" spans="1:19">
      <c r="I21" s="4"/>
      <c r="J21" s="5"/>
      <c r="K21" s="5">
        <v>46</v>
      </c>
      <c r="L21" s="5">
        <v>21</v>
      </c>
      <c r="M21" s="5" t="s">
        <v>55</v>
      </c>
      <c r="P21" s="5"/>
    </row>
    <row r="22" spans="1:19">
      <c r="I22" s="4"/>
      <c r="J22" s="5"/>
      <c r="K22" s="5"/>
      <c r="L22" s="5"/>
    </row>
    <row r="23" spans="1:19">
      <c r="A23" s="9">
        <v>52</v>
      </c>
      <c r="B23" s="5" t="s">
        <v>56</v>
      </c>
      <c r="C23" s="9">
        <v>13</v>
      </c>
      <c r="D23" s="6">
        <v>41026</v>
      </c>
      <c r="E23" s="7">
        <v>0.45624999999999999</v>
      </c>
      <c r="F23" s="5">
        <v>47.351722000000002</v>
      </c>
      <c r="G23" s="5">
        <v>122.48261100000001</v>
      </c>
      <c r="H23" s="9">
        <v>18</v>
      </c>
      <c r="I23" s="4" t="s">
        <v>57</v>
      </c>
      <c r="J23" s="5"/>
      <c r="K23" s="5">
        <v>1</v>
      </c>
      <c r="L23" s="5">
        <v>15</v>
      </c>
      <c r="M23" s="5" t="s">
        <v>58</v>
      </c>
      <c r="O23" s="5">
        <v>4019</v>
      </c>
      <c r="P23" s="9" t="s">
        <v>37</v>
      </c>
      <c r="Q23" s="4" t="s">
        <v>38</v>
      </c>
      <c r="R23" s="11">
        <v>2.12</v>
      </c>
      <c r="S23" s="4" t="s">
        <v>59</v>
      </c>
    </row>
    <row r="24" spans="1:19">
      <c r="D24" s="10"/>
      <c r="I24" s="4"/>
      <c r="J24" s="5"/>
      <c r="K24" s="5">
        <v>1</v>
      </c>
      <c r="L24" s="5">
        <v>16</v>
      </c>
      <c r="M24" s="5" t="s">
        <v>60</v>
      </c>
      <c r="P24" s="9" t="s">
        <v>42</v>
      </c>
      <c r="S24" s="15" t="s">
        <v>61</v>
      </c>
    </row>
    <row r="25" spans="1:19">
      <c r="D25" s="10"/>
      <c r="I25" s="4"/>
      <c r="J25" s="5"/>
      <c r="K25" s="5">
        <v>3</v>
      </c>
      <c r="L25" s="5">
        <v>17</v>
      </c>
      <c r="M25" s="5" t="s">
        <v>62</v>
      </c>
      <c r="O25" s="5">
        <v>4026</v>
      </c>
      <c r="P25" s="5" t="s">
        <v>44</v>
      </c>
      <c r="S25" s="4"/>
    </row>
    <row r="26" spans="1:19">
      <c r="D26" s="10"/>
      <c r="I26" s="4"/>
      <c r="J26" s="5"/>
      <c r="K26" s="5">
        <v>3</v>
      </c>
      <c r="L26" s="5">
        <v>18</v>
      </c>
      <c r="M26" s="5" t="s">
        <v>63</v>
      </c>
      <c r="S26" s="5"/>
    </row>
    <row r="27" spans="1:19">
      <c r="I27" s="4"/>
      <c r="J27" s="5"/>
      <c r="K27" s="5">
        <v>12</v>
      </c>
      <c r="L27" s="5">
        <v>10</v>
      </c>
      <c r="M27" s="5" t="s">
        <v>64</v>
      </c>
      <c r="O27" s="5">
        <v>4003</v>
      </c>
      <c r="P27" s="5"/>
      <c r="S27" s="4"/>
    </row>
    <row r="28" spans="1:19">
      <c r="I28" s="4"/>
      <c r="J28" s="5"/>
      <c r="K28" s="5">
        <v>12</v>
      </c>
      <c r="L28" s="5">
        <v>13</v>
      </c>
      <c r="M28" s="5" t="s">
        <v>65</v>
      </c>
      <c r="P28" s="5"/>
      <c r="S28" s="4"/>
    </row>
    <row r="29" spans="1:19">
      <c r="I29" s="4"/>
      <c r="J29" s="5"/>
      <c r="K29" s="5"/>
      <c r="L29" s="5"/>
    </row>
    <row r="30" spans="1:19">
      <c r="A30" s="9">
        <v>53</v>
      </c>
      <c r="B30" s="5" t="s">
        <v>66</v>
      </c>
      <c r="C30" s="9">
        <v>18.100000000000001</v>
      </c>
      <c r="D30" s="6">
        <v>41026</v>
      </c>
      <c r="E30" s="7">
        <v>0.46597222222222223</v>
      </c>
      <c r="F30" s="5">
        <v>47.364666999999997</v>
      </c>
      <c r="G30" s="5">
        <v>122.47963900000001</v>
      </c>
      <c r="H30" s="9">
        <v>23.4</v>
      </c>
      <c r="I30" s="4" t="s">
        <v>67</v>
      </c>
      <c r="J30" s="5"/>
      <c r="K30" s="5">
        <v>1</v>
      </c>
      <c r="L30" s="16">
        <v>8</v>
      </c>
      <c r="M30" s="5" t="s">
        <v>68</v>
      </c>
      <c r="O30" s="5">
        <v>4008</v>
      </c>
      <c r="P30" s="9" t="s">
        <v>37</v>
      </c>
      <c r="Q30" s="4" t="s">
        <v>38</v>
      </c>
      <c r="R30" s="11">
        <v>2</v>
      </c>
      <c r="S30" s="4" t="s">
        <v>61</v>
      </c>
    </row>
    <row r="31" spans="1:19">
      <c r="D31" s="10"/>
      <c r="I31" s="4"/>
      <c r="J31" s="5"/>
      <c r="K31" s="5">
        <v>1</v>
      </c>
      <c r="L31" s="16">
        <v>9</v>
      </c>
      <c r="M31" s="5" t="s">
        <v>69</v>
      </c>
      <c r="P31" s="9" t="s">
        <v>42</v>
      </c>
    </row>
    <row r="32" spans="1:19">
      <c r="D32" s="10"/>
      <c r="I32" s="4"/>
      <c r="J32" s="5"/>
      <c r="K32" s="5">
        <v>3</v>
      </c>
      <c r="L32" s="5">
        <v>1</v>
      </c>
      <c r="M32" s="5" t="s">
        <v>70</v>
      </c>
      <c r="O32" s="9">
        <v>4010</v>
      </c>
      <c r="P32" s="5" t="s">
        <v>44</v>
      </c>
    </row>
    <row r="33" spans="1:19">
      <c r="D33" s="10"/>
      <c r="I33" s="4"/>
      <c r="J33" s="5"/>
      <c r="K33" s="5">
        <v>3</v>
      </c>
      <c r="L33" s="5">
        <v>2</v>
      </c>
      <c r="M33" s="5" t="s">
        <v>71</v>
      </c>
    </row>
    <row r="34" spans="1:19">
      <c r="I34" s="4"/>
      <c r="J34" s="5"/>
      <c r="K34" s="5">
        <v>17.100000000000001</v>
      </c>
      <c r="L34" s="5">
        <v>5</v>
      </c>
      <c r="M34" s="5" t="s">
        <v>72</v>
      </c>
      <c r="O34" s="5">
        <v>4001</v>
      </c>
      <c r="P34" s="5"/>
    </row>
    <row r="35" spans="1:19">
      <c r="I35" s="4"/>
      <c r="J35" s="5"/>
      <c r="K35" s="5">
        <v>17.100000000000001</v>
      </c>
      <c r="L35" s="5">
        <v>3</v>
      </c>
      <c r="M35" s="5" t="s">
        <v>73</v>
      </c>
      <c r="P35" s="17"/>
    </row>
    <row r="36" spans="1:19">
      <c r="I36" s="4"/>
      <c r="J36" s="5"/>
      <c r="K36" s="5"/>
      <c r="L36" s="5"/>
      <c r="P36" s="18"/>
      <c r="Q36" s="19"/>
    </row>
    <row r="37" spans="1:19">
      <c r="A37" s="18">
        <v>54</v>
      </c>
      <c r="B37" s="5" t="s">
        <v>74</v>
      </c>
      <c r="C37" s="18">
        <v>12</v>
      </c>
      <c r="D37" s="6">
        <v>41026</v>
      </c>
      <c r="E37" s="20">
        <v>0.4770833333333333</v>
      </c>
      <c r="F37" s="5">
        <v>47.379722000000001</v>
      </c>
      <c r="G37" s="5">
        <v>122.46602799999999</v>
      </c>
      <c r="H37" s="18">
        <v>14</v>
      </c>
      <c r="I37" s="21" t="s">
        <v>75</v>
      </c>
      <c r="J37" s="17"/>
      <c r="K37" s="17">
        <v>1</v>
      </c>
      <c r="L37" s="17">
        <v>61</v>
      </c>
      <c r="M37" s="5" t="s">
        <v>76</v>
      </c>
      <c r="N37" s="18"/>
      <c r="O37" s="17">
        <v>1631</v>
      </c>
      <c r="P37" s="9" t="s">
        <v>37</v>
      </c>
      <c r="Q37" s="4" t="s">
        <v>77</v>
      </c>
      <c r="R37" s="19">
        <v>5</v>
      </c>
      <c r="S37" s="21"/>
    </row>
    <row r="38" spans="1:19">
      <c r="A38" s="18"/>
      <c r="B38" s="18"/>
      <c r="C38" s="18"/>
      <c r="D38" s="18"/>
      <c r="E38" s="20"/>
      <c r="F38" s="18"/>
      <c r="G38" s="18"/>
      <c r="H38" s="18"/>
      <c r="I38" s="21"/>
      <c r="J38" s="17"/>
      <c r="K38" s="17">
        <v>1</v>
      </c>
      <c r="L38" s="18">
        <v>60</v>
      </c>
      <c r="M38" s="5" t="s">
        <v>78</v>
      </c>
      <c r="N38" s="18"/>
      <c r="O38" s="18"/>
      <c r="P38" s="9" t="s">
        <v>42</v>
      </c>
      <c r="R38" s="19"/>
    </row>
    <row r="39" spans="1:19">
      <c r="A39" s="18"/>
      <c r="B39" s="18"/>
      <c r="C39" s="18"/>
      <c r="D39" s="18"/>
      <c r="E39" s="20"/>
      <c r="F39" s="18"/>
      <c r="G39" s="18"/>
      <c r="H39" s="18"/>
      <c r="I39" s="21"/>
      <c r="J39" s="17"/>
      <c r="K39" s="17">
        <v>3</v>
      </c>
      <c r="L39" s="18">
        <v>63</v>
      </c>
      <c r="M39" s="17" t="s">
        <v>79</v>
      </c>
      <c r="N39" s="18"/>
      <c r="O39" s="18">
        <v>1610</v>
      </c>
      <c r="P39" s="5" t="s">
        <v>44</v>
      </c>
      <c r="R39" s="19"/>
    </row>
    <row r="40" spans="1:19">
      <c r="A40" s="18"/>
      <c r="B40" s="18"/>
      <c r="C40" s="18"/>
      <c r="D40" s="18"/>
      <c r="E40" s="20"/>
      <c r="F40" s="18"/>
      <c r="G40" s="18"/>
      <c r="H40" s="18"/>
      <c r="I40" s="21"/>
      <c r="J40" s="17"/>
      <c r="K40" s="17">
        <v>3</v>
      </c>
      <c r="L40" s="18">
        <v>62</v>
      </c>
      <c r="M40" s="17" t="s">
        <v>80</v>
      </c>
      <c r="N40" s="18"/>
      <c r="O40" s="18"/>
      <c r="R40" s="19"/>
    </row>
    <row r="41" spans="1:19">
      <c r="A41" s="18"/>
      <c r="B41" s="18"/>
      <c r="C41" s="18"/>
      <c r="D41" s="18"/>
      <c r="E41" s="20"/>
      <c r="F41" s="22"/>
      <c r="G41" s="22"/>
      <c r="H41" s="18"/>
      <c r="I41" s="21"/>
      <c r="J41" s="17"/>
      <c r="K41" s="17">
        <v>11</v>
      </c>
      <c r="L41" s="18">
        <v>54</v>
      </c>
      <c r="M41" s="17" t="s">
        <v>81</v>
      </c>
      <c r="N41" s="18"/>
      <c r="O41" s="17">
        <v>1602</v>
      </c>
      <c r="P41" s="5"/>
      <c r="R41" s="19"/>
      <c r="S41" s="19"/>
    </row>
    <row r="42" spans="1:19">
      <c r="I42" s="4"/>
      <c r="J42" s="5"/>
      <c r="K42" s="5">
        <v>11</v>
      </c>
      <c r="L42" s="9">
        <v>55</v>
      </c>
      <c r="M42" s="17" t="s">
        <v>82</v>
      </c>
      <c r="P42" s="5"/>
    </row>
    <row r="43" spans="1:19">
      <c r="I43" s="4"/>
      <c r="J43" s="5"/>
      <c r="K43" s="5"/>
      <c r="L43" s="5"/>
    </row>
    <row r="44" spans="1:19">
      <c r="I44" s="4"/>
      <c r="J44" s="5"/>
      <c r="K44" s="5"/>
      <c r="L44" s="5"/>
    </row>
    <row r="45" spans="1:19" ht="26.25">
      <c r="A45" s="9">
        <v>55</v>
      </c>
      <c r="B45" s="5" t="s">
        <v>83</v>
      </c>
      <c r="C45" s="9">
        <v>13.7</v>
      </c>
      <c r="D45" s="6">
        <v>41026</v>
      </c>
      <c r="E45" s="7">
        <v>0.52847222222222223</v>
      </c>
      <c r="F45" s="5">
        <v>47.383778</v>
      </c>
      <c r="G45" s="5">
        <v>122.446333</v>
      </c>
      <c r="H45" s="9">
        <v>12.5</v>
      </c>
      <c r="I45" s="21" t="s">
        <v>84</v>
      </c>
      <c r="J45" s="5"/>
      <c r="K45" s="5">
        <v>1</v>
      </c>
      <c r="L45" s="5">
        <v>44</v>
      </c>
      <c r="M45" s="5" t="s">
        <v>85</v>
      </c>
      <c r="O45" s="5">
        <v>1618</v>
      </c>
      <c r="P45" s="9" t="s">
        <v>37</v>
      </c>
      <c r="Q45" s="4" t="s">
        <v>86</v>
      </c>
      <c r="R45" s="11">
        <v>3</v>
      </c>
      <c r="S45" s="4"/>
    </row>
    <row r="46" spans="1:19">
      <c r="F46" s="18"/>
      <c r="G46" s="18"/>
      <c r="I46" s="4"/>
      <c r="J46" s="5"/>
      <c r="K46" s="5">
        <v>1</v>
      </c>
      <c r="L46" s="5">
        <v>45</v>
      </c>
      <c r="M46" s="5" t="s">
        <v>87</v>
      </c>
      <c r="P46" s="9" t="s">
        <v>42</v>
      </c>
      <c r="S46" s="4"/>
    </row>
    <row r="47" spans="1:19">
      <c r="I47" s="4"/>
      <c r="J47" s="5"/>
      <c r="K47" s="5">
        <v>3</v>
      </c>
      <c r="L47" s="5">
        <v>46</v>
      </c>
      <c r="M47" s="5" t="s">
        <v>88</v>
      </c>
      <c r="O47" s="5">
        <v>1625</v>
      </c>
      <c r="P47" s="5" t="s">
        <v>44</v>
      </c>
    </row>
    <row r="48" spans="1:19">
      <c r="I48" s="4"/>
      <c r="J48" s="5"/>
      <c r="K48" s="5">
        <v>3</v>
      </c>
      <c r="L48" s="5">
        <v>47</v>
      </c>
      <c r="M48" s="5" t="s">
        <v>89</v>
      </c>
      <c r="P48" s="17"/>
      <c r="S48" s="4"/>
    </row>
    <row r="49" spans="1:19">
      <c r="I49" s="4"/>
      <c r="J49" s="5"/>
      <c r="K49" s="5">
        <v>11.5</v>
      </c>
      <c r="L49" s="5">
        <v>42</v>
      </c>
      <c r="M49" s="5" t="s">
        <v>90</v>
      </c>
      <c r="O49" s="5">
        <v>4002</v>
      </c>
      <c r="P49" s="17"/>
    </row>
    <row r="50" spans="1:19">
      <c r="I50" s="4"/>
      <c r="J50" s="5"/>
      <c r="K50" s="5">
        <v>11.5</v>
      </c>
      <c r="L50" s="5">
        <v>43</v>
      </c>
      <c r="M50" s="5" t="s">
        <v>91</v>
      </c>
      <c r="P50" s="17"/>
    </row>
    <row r="51" spans="1:19">
      <c r="I51" s="4"/>
      <c r="J51" s="5"/>
      <c r="K51" s="5"/>
      <c r="L51" s="5"/>
      <c r="P51" s="18"/>
      <c r="Q51" s="19"/>
    </row>
    <row r="52" spans="1:19">
      <c r="A52" s="18">
        <v>56</v>
      </c>
      <c r="B52" s="5" t="s">
        <v>92</v>
      </c>
      <c r="C52" s="18">
        <v>6</v>
      </c>
      <c r="D52" s="6">
        <v>41026</v>
      </c>
      <c r="E52" s="20">
        <v>0.53888888888888886</v>
      </c>
      <c r="F52" s="5">
        <v>47.398555999999999</v>
      </c>
      <c r="G52" s="5">
        <v>122.448111</v>
      </c>
      <c r="H52" s="18">
        <v>5.5</v>
      </c>
      <c r="I52" s="4" t="s">
        <v>93</v>
      </c>
      <c r="J52" s="17"/>
      <c r="K52" s="17">
        <v>1</v>
      </c>
      <c r="L52" s="17">
        <v>40</v>
      </c>
      <c r="M52" s="17" t="s">
        <v>94</v>
      </c>
      <c r="N52" s="18"/>
      <c r="O52" s="17">
        <v>1617</v>
      </c>
      <c r="P52" s="9" t="s">
        <v>37</v>
      </c>
      <c r="Q52" s="21" t="s">
        <v>95</v>
      </c>
      <c r="R52" s="19">
        <v>4</v>
      </c>
      <c r="S52" s="11" t="s">
        <v>96</v>
      </c>
    </row>
    <row r="53" spans="1:19">
      <c r="A53" s="18"/>
      <c r="B53" s="18"/>
      <c r="C53" s="18"/>
      <c r="D53" s="18"/>
      <c r="E53" s="20"/>
      <c r="F53" s="18"/>
      <c r="G53" s="18"/>
      <c r="H53" s="18"/>
      <c r="I53" s="21"/>
      <c r="J53" s="17"/>
      <c r="K53" s="17">
        <v>1</v>
      </c>
      <c r="L53" s="17">
        <v>41</v>
      </c>
      <c r="M53" s="17" t="s">
        <v>97</v>
      </c>
      <c r="N53" s="18"/>
      <c r="O53" s="18"/>
      <c r="P53" s="9" t="s">
        <v>42</v>
      </c>
      <c r="Q53" s="19"/>
      <c r="R53" s="19"/>
      <c r="S53" s="11" t="s">
        <v>98</v>
      </c>
    </row>
    <row r="54" spans="1:19">
      <c r="A54" s="18"/>
      <c r="B54" s="18"/>
      <c r="C54" s="18"/>
      <c r="D54" s="18"/>
      <c r="E54" s="20"/>
      <c r="F54" s="18"/>
      <c r="G54" s="18"/>
      <c r="H54" s="18"/>
      <c r="I54" s="21"/>
      <c r="J54" s="17"/>
      <c r="K54" s="17">
        <v>3</v>
      </c>
      <c r="L54" s="17">
        <v>38</v>
      </c>
      <c r="M54" s="17" t="s">
        <v>99</v>
      </c>
      <c r="N54" s="18"/>
      <c r="O54" s="17">
        <v>4000</v>
      </c>
      <c r="P54" s="5" t="s">
        <v>44</v>
      </c>
      <c r="Q54" s="19"/>
      <c r="R54" s="19"/>
    </row>
    <row r="55" spans="1:19">
      <c r="A55" s="18"/>
      <c r="B55" s="18"/>
      <c r="C55" s="18"/>
      <c r="D55" s="18"/>
      <c r="E55" s="20"/>
      <c r="F55" s="18"/>
      <c r="G55" s="18"/>
      <c r="H55" s="18"/>
      <c r="I55" s="21"/>
      <c r="J55" s="17"/>
      <c r="K55" s="17">
        <v>3</v>
      </c>
      <c r="L55" s="17">
        <v>39</v>
      </c>
      <c r="M55" s="17" t="s">
        <v>100</v>
      </c>
      <c r="N55" s="18"/>
      <c r="O55" s="18"/>
      <c r="R55" s="19"/>
    </row>
    <row r="56" spans="1:19">
      <c r="A56" s="18"/>
      <c r="B56" s="18"/>
      <c r="C56" s="18"/>
      <c r="D56" s="18"/>
      <c r="E56" s="20"/>
      <c r="F56" s="18"/>
      <c r="G56" s="18"/>
      <c r="H56" s="18"/>
      <c r="I56" s="21"/>
      <c r="J56" s="17"/>
      <c r="K56" s="17">
        <v>4.5</v>
      </c>
      <c r="L56" s="17">
        <v>37</v>
      </c>
      <c r="M56" s="17" t="s">
        <v>101</v>
      </c>
      <c r="N56" s="18"/>
      <c r="O56" s="17">
        <v>1620</v>
      </c>
      <c r="R56" s="19"/>
    </row>
    <row r="57" spans="1:19">
      <c r="A57" s="18"/>
      <c r="B57" s="18"/>
      <c r="C57" s="18"/>
      <c r="D57" s="18"/>
      <c r="E57" s="20"/>
      <c r="F57" s="18"/>
      <c r="G57" s="18"/>
      <c r="H57" s="18"/>
      <c r="I57" s="21"/>
      <c r="J57" s="17"/>
      <c r="K57" s="17">
        <v>4.5</v>
      </c>
      <c r="L57" s="17">
        <v>34</v>
      </c>
      <c r="M57" s="17" t="s">
        <v>102</v>
      </c>
      <c r="N57" s="18"/>
      <c r="O57" s="18"/>
      <c r="R57" s="19"/>
    </row>
    <row r="58" spans="1:19">
      <c r="A58" s="18"/>
      <c r="B58" s="18"/>
      <c r="C58" s="18"/>
      <c r="D58" s="18"/>
      <c r="E58" s="20"/>
      <c r="F58" s="18"/>
      <c r="G58" s="18"/>
      <c r="H58" s="18"/>
      <c r="I58" s="21"/>
      <c r="J58" s="17"/>
      <c r="K58" s="17"/>
      <c r="L58" s="17"/>
      <c r="M58" s="18"/>
      <c r="N58" s="18"/>
      <c r="O58" s="18"/>
      <c r="R58" s="19"/>
    </row>
    <row r="59" spans="1:19">
      <c r="A59" s="5" t="s">
        <v>103</v>
      </c>
      <c r="B59" s="5" t="s">
        <v>104</v>
      </c>
      <c r="C59" s="9">
        <v>6</v>
      </c>
      <c r="D59" s="6">
        <v>41026</v>
      </c>
      <c r="E59" s="8">
        <v>0.50069444444444444</v>
      </c>
      <c r="F59" s="5">
        <v>47.372805999999997</v>
      </c>
      <c r="G59" s="5">
        <v>122.45332999999999</v>
      </c>
      <c r="H59" s="9">
        <v>6.9</v>
      </c>
      <c r="I59" s="4" t="s">
        <v>105</v>
      </c>
      <c r="J59" s="5"/>
      <c r="K59" s="5">
        <v>1</v>
      </c>
      <c r="L59" s="5">
        <v>49</v>
      </c>
      <c r="M59" s="5" t="s">
        <v>106</v>
      </c>
      <c r="O59" s="5">
        <v>4009</v>
      </c>
      <c r="P59" s="9" t="s">
        <v>37</v>
      </c>
      <c r="Q59" s="21" t="s">
        <v>95</v>
      </c>
      <c r="R59" s="4">
        <v>5.5</v>
      </c>
      <c r="S59" s="4" t="s">
        <v>107</v>
      </c>
    </row>
    <row r="60" spans="1:19">
      <c r="I60" s="4"/>
      <c r="J60" s="5"/>
      <c r="K60" s="5">
        <v>1</v>
      </c>
      <c r="L60" s="5">
        <v>53</v>
      </c>
      <c r="M60" s="5" t="s">
        <v>108</v>
      </c>
      <c r="P60" s="9" t="s">
        <v>42</v>
      </c>
      <c r="S60" s="11" t="s">
        <v>109</v>
      </c>
    </row>
    <row r="61" spans="1:19">
      <c r="I61" s="4"/>
      <c r="J61" s="5"/>
      <c r="K61" s="5">
        <v>5</v>
      </c>
      <c r="L61" s="5">
        <v>48</v>
      </c>
      <c r="M61" s="5" t="s">
        <v>110</v>
      </c>
      <c r="O61" s="9">
        <v>1627</v>
      </c>
      <c r="P61" s="5" t="s">
        <v>44</v>
      </c>
    </row>
    <row r="62" spans="1:19">
      <c r="I62" s="4"/>
      <c r="J62" s="5"/>
      <c r="K62" s="5">
        <v>5</v>
      </c>
      <c r="L62" s="5">
        <v>51</v>
      </c>
      <c r="M62" s="5" t="s">
        <v>111</v>
      </c>
    </row>
    <row r="63" spans="1:19">
      <c r="I63" s="4"/>
      <c r="J63" s="5"/>
      <c r="K63" s="5"/>
      <c r="L63" s="5"/>
      <c r="M63" s="5"/>
      <c r="O63" s="5"/>
    </row>
    <row r="64" spans="1:19">
      <c r="I64" s="4"/>
      <c r="J64" s="5"/>
      <c r="K64" s="5"/>
      <c r="L64" s="5"/>
      <c r="M64" s="5"/>
    </row>
  </sheetData>
  <pageMargins left="0.7" right="0.7" top="0.75" bottom="0.75" header="0.3" footer="0.3"/>
  <legacy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6"/>
  <sheetViews>
    <sheetView zoomScale="55" zoomScaleNormal="55" workbookViewId="0">
      <selection activeCell="J1" sqref="J1"/>
    </sheetView>
  </sheetViews>
  <sheetFormatPr defaultColWidth="11.5703125" defaultRowHeight="15"/>
  <cols>
    <col min="1" max="1" width="10.7109375" customWidth="1"/>
    <col min="2" max="2" width="8.85546875" style="96" bestFit="1" customWidth="1"/>
    <col min="3" max="3" width="8.42578125" customWidth="1"/>
    <col min="4" max="4" width="6.7109375" style="96" customWidth="1"/>
    <col min="5" max="5" width="6.7109375" customWidth="1"/>
    <col min="6" max="6" width="5.7109375" customWidth="1"/>
    <col min="7" max="7" width="10.5703125" style="127" customWidth="1"/>
    <col min="8" max="8" width="12.5703125" style="127" customWidth="1"/>
    <col min="9" max="9" width="14.42578125" bestFit="1" customWidth="1"/>
    <col min="10" max="10" width="21.5703125" bestFit="1" customWidth="1"/>
    <col min="11" max="11" width="5.42578125" bestFit="1" customWidth="1"/>
  </cols>
  <sheetData>
    <row r="1" spans="1:13" ht="56.1" customHeight="1">
      <c r="A1" s="126" t="s">
        <v>256</v>
      </c>
    </row>
    <row r="2" spans="1:13" ht="15.75">
      <c r="A2" s="128" t="s">
        <v>257</v>
      </c>
    </row>
    <row r="3" spans="1:13" ht="15.75">
      <c r="A3" s="129" t="s">
        <v>258</v>
      </c>
      <c r="B3" s="130"/>
      <c r="C3" s="131"/>
      <c r="D3" s="131"/>
      <c r="E3" s="132"/>
      <c r="F3" s="132"/>
      <c r="G3" s="129" t="s">
        <v>259</v>
      </c>
      <c r="H3" s="26"/>
      <c r="I3" s="133"/>
      <c r="J3" s="132"/>
      <c r="K3" s="132"/>
    </row>
    <row r="4" spans="1:13" ht="15.75">
      <c r="A4" s="129" t="s">
        <v>260</v>
      </c>
      <c r="B4" s="130"/>
      <c r="C4" s="131"/>
      <c r="D4" s="131"/>
      <c r="E4" s="132"/>
      <c r="F4" s="132"/>
      <c r="G4" s="131" t="s">
        <v>116</v>
      </c>
      <c r="H4" s="26"/>
      <c r="I4" s="133"/>
      <c r="J4" s="132"/>
      <c r="K4" s="132"/>
    </row>
    <row r="5" spans="1:13" ht="15.75">
      <c r="A5" s="129" t="s">
        <v>115</v>
      </c>
      <c r="B5" s="130"/>
      <c r="C5" s="132"/>
      <c r="D5" s="131"/>
      <c r="E5" s="132"/>
      <c r="F5" s="132"/>
      <c r="G5" s="131" t="s">
        <v>118</v>
      </c>
      <c r="H5" s="26"/>
      <c r="I5" s="134" t="s">
        <v>261</v>
      </c>
      <c r="J5" s="132"/>
      <c r="K5" s="132"/>
    </row>
    <row r="6" spans="1:13" ht="15.75">
      <c r="A6" s="129" t="s">
        <v>117</v>
      </c>
      <c r="B6" s="130"/>
      <c r="C6" s="131"/>
      <c r="D6" s="131"/>
      <c r="E6" s="132"/>
      <c r="F6" s="132"/>
      <c r="G6" s="129" t="s">
        <v>262</v>
      </c>
      <c r="H6" s="132"/>
      <c r="I6" s="135" t="s">
        <v>121</v>
      </c>
      <c r="J6" s="132"/>
      <c r="K6" s="132"/>
    </row>
    <row r="7" spans="1:13" ht="15.75">
      <c r="A7" t="s">
        <v>263</v>
      </c>
      <c r="B7" s="136"/>
      <c r="C7" s="137"/>
      <c r="D7" s="137"/>
      <c r="G7"/>
      <c r="H7"/>
    </row>
    <row r="8" spans="1:13" ht="15.75" thickBot="1">
      <c r="A8" s="138" t="s">
        <v>264</v>
      </c>
      <c r="C8" s="139"/>
      <c r="D8" s="139"/>
      <c r="E8" s="139"/>
      <c r="F8" s="24"/>
      <c r="G8" s="140"/>
      <c r="H8" s="127" t="s">
        <v>265</v>
      </c>
    </row>
    <row r="9" spans="1:13" ht="15.75" thickTop="1">
      <c r="A9" s="141" t="s">
        <v>266</v>
      </c>
      <c r="B9" s="142"/>
      <c r="C9" s="143"/>
      <c r="D9" s="143"/>
      <c r="E9" s="143"/>
      <c r="F9" s="144"/>
      <c r="G9" s="145"/>
      <c r="H9" s="146"/>
      <c r="I9" s="146" t="s">
        <v>123</v>
      </c>
      <c r="J9" s="147">
        <v>39550</v>
      </c>
    </row>
    <row r="10" spans="1:13">
      <c r="A10" s="148" t="s">
        <v>267</v>
      </c>
      <c r="B10" s="149"/>
      <c r="C10" s="150"/>
      <c r="D10" s="150"/>
      <c r="E10" s="151"/>
      <c r="F10" s="152"/>
      <c r="G10" s="153"/>
      <c r="H10" s="154"/>
      <c r="I10" s="154" t="s">
        <v>127</v>
      </c>
      <c r="J10" s="155" t="s">
        <v>268</v>
      </c>
    </row>
    <row r="11" spans="1:13">
      <c r="A11" s="156" t="s">
        <v>269</v>
      </c>
      <c r="B11" s="157">
        <v>2.02257</v>
      </c>
      <c r="C11" s="158"/>
      <c r="D11" s="158"/>
      <c r="E11" s="159"/>
      <c r="F11" s="160"/>
      <c r="G11" s="160"/>
      <c r="H11" s="161"/>
      <c r="I11" s="162"/>
      <c r="J11" s="163" t="s">
        <v>270</v>
      </c>
    </row>
    <row r="12" spans="1:13" ht="15.75" thickBot="1">
      <c r="A12" s="164" t="s">
        <v>271</v>
      </c>
      <c r="B12" s="165">
        <v>0.117303</v>
      </c>
      <c r="C12" s="166"/>
      <c r="D12" s="167"/>
      <c r="E12" s="168"/>
      <c r="F12" s="169"/>
      <c r="G12" s="169"/>
      <c r="H12" s="170"/>
      <c r="I12" s="171" t="s">
        <v>131</v>
      </c>
      <c r="J12" s="172" t="s">
        <v>272</v>
      </c>
    </row>
    <row r="13" spans="1:13" s="180" customFormat="1" ht="12.75" thickTop="1">
      <c r="A13" s="173"/>
      <c r="B13" s="174"/>
      <c r="C13" s="175"/>
      <c r="D13" s="176"/>
      <c r="E13" s="175"/>
      <c r="F13" s="175"/>
      <c r="G13" s="177"/>
      <c r="H13" s="177"/>
      <c r="I13" s="178"/>
      <c r="J13" s="175"/>
      <c r="K13" s="179"/>
    </row>
    <row r="14" spans="1:13" s="180" customFormat="1" ht="12">
      <c r="B14" s="181"/>
      <c r="C14" s="182"/>
      <c r="D14" s="182" t="s">
        <v>273</v>
      </c>
      <c r="E14" s="183" t="s">
        <v>274</v>
      </c>
      <c r="F14" s="182"/>
      <c r="G14" s="183"/>
      <c r="H14" s="183"/>
      <c r="I14" s="184"/>
      <c r="J14" s="182"/>
      <c r="K14" s="185"/>
    </row>
    <row r="15" spans="1:13" s="180" customFormat="1" ht="12">
      <c r="A15" s="186" t="s">
        <v>152</v>
      </c>
      <c r="B15" s="187" t="s">
        <v>13</v>
      </c>
      <c r="C15" s="182" t="s">
        <v>275</v>
      </c>
      <c r="D15" s="182" t="s">
        <v>276</v>
      </c>
      <c r="E15" s="183" t="s">
        <v>277</v>
      </c>
      <c r="F15" s="182" t="s">
        <v>278</v>
      </c>
      <c r="I15" s="184" t="s">
        <v>279</v>
      </c>
      <c r="J15" s="188" t="s">
        <v>280</v>
      </c>
      <c r="K15" s="185" t="s">
        <v>281</v>
      </c>
      <c r="M15" s="189"/>
    </row>
    <row r="16" spans="1:13" s="180" customFormat="1" ht="12.75" thickBot="1">
      <c r="A16" s="190"/>
      <c r="B16" s="191"/>
      <c r="C16" s="192"/>
      <c r="D16" s="192" t="s">
        <v>282</v>
      </c>
      <c r="E16" s="193" t="s">
        <v>282</v>
      </c>
      <c r="F16" s="192" t="s">
        <v>283</v>
      </c>
      <c r="G16" s="193" t="s">
        <v>284</v>
      </c>
      <c r="H16" s="193" t="s">
        <v>285</v>
      </c>
      <c r="I16" s="194" t="s">
        <v>286</v>
      </c>
      <c r="J16" s="194" t="s">
        <v>286</v>
      </c>
      <c r="K16" s="195" t="s">
        <v>287</v>
      </c>
    </row>
    <row r="17" spans="1:12" s="180" customFormat="1" ht="15.75" thickTop="1">
      <c r="A17" s="180">
        <v>55</v>
      </c>
      <c r="B17" s="180">
        <v>11.5</v>
      </c>
      <c r="C17" s="97" t="s">
        <v>90</v>
      </c>
      <c r="D17" s="196">
        <v>0.14499999999999999</v>
      </c>
      <c r="E17" s="196">
        <v>0.01</v>
      </c>
      <c r="F17" s="197">
        <v>1</v>
      </c>
      <c r="G17" s="198">
        <v>206.7</v>
      </c>
      <c r="H17" s="198">
        <v>125</v>
      </c>
      <c r="I17" s="196">
        <f t="shared" ref="I17:I62" si="0">($B$12)*($B$11)/($B$11-1)*(G17-H17)*(E17)/(D17)*(F17)</f>
        <v>1.3072952628557593</v>
      </c>
      <c r="J17" s="196">
        <f t="shared" ref="J17:J62" si="1">($B$12)*($B$11)/($B$11-1)*(($B$11*H17)-G17)*(E17)/(D17)*(F17)</f>
        <v>0.73799377774768904</v>
      </c>
      <c r="K17" s="199">
        <f t="shared" ref="K17:K62" si="2">$G17/$H17</f>
        <v>1.6536</v>
      </c>
    </row>
    <row r="18" spans="1:12" s="180" customFormat="1">
      <c r="A18" s="180">
        <v>50</v>
      </c>
      <c r="B18" s="180">
        <v>3</v>
      </c>
      <c r="C18" s="97" t="s">
        <v>45</v>
      </c>
      <c r="D18" s="196">
        <v>0.14499999999999999</v>
      </c>
      <c r="E18" s="196">
        <v>0.01</v>
      </c>
      <c r="F18" s="197">
        <v>2</v>
      </c>
      <c r="G18" s="198">
        <v>606.4</v>
      </c>
      <c r="H18" s="198">
        <v>313.10000000000002</v>
      </c>
      <c r="I18" s="196">
        <f t="shared" si="0"/>
        <v>9.3862839803083027</v>
      </c>
      <c r="J18" s="196">
        <f t="shared" si="1"/>
        <v>0.85979599749873103</v>
      </c>
      <c r="K18" s="199">
        <f t="shared" si="2"/>
        <v>1.9367614180772914</v>
      </c>
    </row>
    <row r="19" spans="1:12" s="180" customFormat="1">
      <c r="A19" s="180">
        <v>50</v>
      </c>
      <c r="B19" s="180">
        <v>3</v>
      </c>
      <c r="C19" s="97" t="s">
        <v>43</v>
      </c>
      <c r="D19" s="196">
        <v>0.14499999999999999</v>
      </c>
      <c r="E19" s="196">
        <v>0.01</v>
      </c>
      <c r="F19" s="197">
        <v>2</v>
      </c>
      <c r="G19" s="198">
        <v>649.6</v>
      </c>
      <c r="H19" s="198">
        <v>329.1</v>
      </c>
      <c r="I19" s="196">
        <f t="shared" si="0"/>
        <v>10.256747411144941</v>
      </c>
      <c r="J19" s="196">
        <f t="shared" si="1"/>
        <v>0.51292656105657553</v>
      </c>
      <c r="K19" s="199">
        <f t="shared" si="2"/>
        <v>1.9738681251899117</v>
      </c>
    </row>
    <row r="20" spans="1:12" s="180" customFormat="1">
      <c r="A20" s="180">
        <v>55</v>
      </c>
      <c r="B20" s="180">
        <v>1</v>
      </c>
      <c r="C20" s="97" t="s">
        <v>87</v>
      </c>
      <c r="D20" s="196">
        <v>0.14499999999999999</v>
      </c>
      <c r="E20" s="196">
        <v>0.01</v>
      </c>
      <c r="F20" s="197">
        <v>1</v>
      </c>
      <c r="G20" s="198">
        <v>253.5</v>
      </c>
      <c r="H20" s="198">
        <v>141.5</v>
      </c>
      <c r="I20" s="196">
        <f t="shared" si="0"/>
        <v>1.7921305928989606</v>
      </c>
      <c r="J20" s="196">
        <f t="shared" si="1"/>
        <v>0.52313660106414306</v>
      </c>
      <c r="K20" s="199">
        <f t="shared" si="2"/>
        <v>1.7915194346289753</v>
      </c>
    </row>
    <row r="21" spans="1:12" s="180" customFormat="1">
      <c r="A21" s="180">
        <v>53</v>
      </c>
      <c r="B21" s="180">
        <v>17.100000000000001</v>
      </c>
      <c r="C21" s="97" t="s">
        <v>72</v>
      </c>
      <c r="D21" s="196">
        <v>0.14499999999999999</v>
      </c>
      <c r="E21" s="196">
        <v>0.01</v>
      </c>
      <c r="F21" s="197">
        <v>2</v>
      </c>
      <c r="G21" s="198">
        <v>438.1</v>
      </c>
      <c r="H21" s="198">
        <v>233.7</v>
      </c>
      <c r="I21" s="196">
        <f t="shared" si="0"/>
        <v>6.5412766640812059</v>
      </c>
      <c r="J21" s="196">
        <f t="shared" si="1"/>
        <v>1.1064681165432078</v>
      </c>
      <c r="K21" s="199">
        <f t="shared" si="2"/>
        <v>1.8746255883611469</v>
      </c>
      <c r="L21"/>
    </row>
    <row r="22" spans="1:12" s="180" customFormat="1">
      <c r="A22" s="180">
        <v>54</v>
      </c>
      <c r="B22" s="180">
        <v>1</v>
      </c>
      <c r="C22" s="97" t="s">
        <v>76</v>
      </c>
      <c r="D22" s="196">
        <v>0.14499999999999999</v>
      </c>
      <c r="E22" s="196">
        <v>0.01</v>
      </c>
      <c r="F22" s="197">
        <v>1</v>
      </c>
      <c r="G22" s="198">
        <v>222</v>
      </c>
      <c r="H22" s="198">
        <v>122.4</v>
      </c>
      <c r="I22" s="196">
        <f t="shared" si="0"/>
        <v>1.5937161343994324</v>
      </c>
      <c r="J22" s="196">
        <f t="shared" si="1"/>
        <v>0.40903089415946414</v>
      </c>
      <c r="K22" s="199">
        <f t="shared" si="2"/>
        <v>1.8137254901960784</v>
      </c>
      <c r="L22"/>
    </row>
    <row r="23" spans="1:12" s="180" customFormat="1">
      <c r="A23" s="180">
        <v>54</v>
      </c>
      <c r="B23" s="180">
        <v>1</v>
      </c>
      <c r="C23" s="97" t="s">
        <v>78</v>
      </c>
      <c r="D23" s="196">
        <v>0.14499999999999999</v>
      </c>
      <c r="E23" s="196">
        <v>0.01</v>
      </c>
      <c r="F23" s="197">
        <v>1</v>
      </c>
      <c r="G23" s="198">
        <v>233.2</v>
      </c>
      <c r="H23" s="198">
        <v>131.5</v>
      </c>
      <c r="I23" s="196">
        <f t="shared" si="0"/>
        <v>1.627318583016288</v>
      </c>
      <c r="J23" s="196">
        <f t="shared" si="1"/>
        <v>0.52432548769854026</v>
      </c>
      <c r="K23" s="199">
        <f t="shared" si="2"/>
        <v>1.7733840304182509</v>
      </c>
      <c r="L23" s="178"/>
    </row>
    <row r="24" spans="1:12" s="180" customFormat="1">
      <c r="A24" s="180">
        <v>52</v>
      </c>
      <c r="B24" s="180">
        <v>3</v>
      </c>
      <c r="C24" s="97" t="s">
        <v>63</v>
      </c>
      <c r="D24" s="196">
        <v>0.14499999999999999</v>
      </c>
      <c r="E24" s="196">
        <v>0.01</v>
      </c>
      <c r="F24" s="197">
        <v>2</v>
      </c>
      <c r="G24" s="198">
        <v>465.8</v>
      </c>
      <c r="H24" s="198">
        <v>242.9</v>
      </c>
      <c r="I24" s="196">
        <f t="shared" si="0"/>
        <v>7.1333198063781822</v>
      </c>
      <c r="J24" s="196">
        <f t="shared" si="1"/>
        <v>0.81549152102305955</v>
      </c>
      <c r="K24" s="199">
        <f t="shared" si="2"/>
        <v>1.9176615891313298</v>
      </c>
      <c r="L24" s="178"/>
    </row>
    <row r="25" spans="1:12" s="180" customFormat="1">
      <c r="A25" s="180">
        <v>54</v>
      </c>
      <c r="B25" s="180">
        <v>3</v>
      </c>
      <c r="C25" s="97" t="s">
        <v>79</v>
      </c>
      <c r="D25" s="196">
        <v>0.14499999999999999</v>
      </c>
      <c r="E25" s="196">
        <v>0.01</v>
      </c>
      <c r="F25" s="197">
        <v>1</v>
      </c>
      <c r="G25" s="198">
        <v>331.8</v>
      </c>
      <c r="H25" s="198">
        <v>181.6</v>
      </c>
      <c r="I25" s="196">
        <f t="shared" si="0"/>
        <v>2.4033751344055698</v>
      </c>
      <c r="J25" s="196">
        <f t="shared" si="1"/>
        <v>0.56802078378311927</v>
      </c>
      <c r="K25" s="199">
        <f t="shared" si="2"/>
        <v>1.8270925110132159</v>
      </c>
      <c r="L25"/>
    </row>
    <row r="26" spans="1:12" s="180" customFormat="1">
      <c r="A26" s="180">
        <v>53</v>
      </c>
      <c r="B26" s="180">
        <v>1</v>
      </c>
      <c r="C26" s="97" t="s">
        <v>68</v>
      </c>
      <c r="D26" s="196">
        <v>0.14499999999999999</v>
      </c>
      <c r="E26" s="196">
        <v>0.01</v>
      </c>
      <c r="F26" s="197">
        <v>1</v>
      </c>
      <c r="G26" s="198">
        <v>442.8</v>
      </c>
      <c r="H26" s="198">
        <v>239.1</v>
      </c>
      <c r="I26" s="196">
        <f t="shared" si="0"/>
        <v>3.2594375158349846</v>
      </c>
      <c r="J26" s="196">
        <f t="shared" si="1"/>
        <v>0.65279136103129154</v>
      </c>
      <c r="K26" s="199">
        <f t="shared" si="2"/>
        <v>1.8519447929736512</v>
      </c>
    </row>
    <row r="27" spans="1:12" s="180" customFormat="1">
      <c r="A27" s="180" t="s">
        <v>288</v>
      </c>
      <c r="B27" s="180">
        <v>5</v>
      </c>
      <c r="C27" s="97" t="s">
        <v>110</v>
      </c>
      <c r="D27" s="196">
        <v>0.14499999999999999</v>
      </c>
      <c r="E27" s="196">
        <v>0.01</v>
      </c>
      <c r="F27" s="197">
        <v>1</v>
      </c>
      <c r="G27" s="198">
        <v>227.9</v>
      </c>
      <c r="H27" s="198">
        <v>132.30000000000001</v>
      </c>
      <c r="I27" s="196">
        <f t="shared" si="0"/>
        <v>1.5297114703673269</v>
      </c>
      <c r="J27" s="196">
        <f t="shared" si="1"/>
        <v>0.6350224502073637</v>
      </c>
      <c r="K27" s="199">
        <f t="shared" si="2"/>
        <v>1.7226001511715796</v>
      </c>
    </row>
    <row r="28" spans="1:12" s="180" customFormat="1">
      <c r="A28" s="180">
        <v>53</v>
      </c>
      <c r="B28" s="180">
        <v>17.100000000000001</v>
      </c>
      <c r="C28" s="97" t="s">
        <v>73</v>
      </c>
      <c r="D28" s="196">
        <v>0.14499999999999999</v>
      </c>
      <c r="E28" s="196">
        <v>0.01</v>
      </c>
      <c r="F28" s="197">
        <v>1</v>
      </c>
      <c r="G28" s="198">
        <v>701.8</v>
      </c>
      <c r="H28" s="198">
        <v>375.1</v>
      </c>
      <c r="I28" s="196">
        <f t="shared" si="0"/>
        <v>5.2275809348222344</v>
      </c>
      <c r="J28" s="196">
        <f t="shared" si="1"/>
        <v>0.90992241822059439</v>
      </c>
      <c r="K28" s="199">
        <f t="shared" si="2"/>
        <v>1.8709677419354835</v>
      </c>
    </row>
    <row r="29" spans="1:12" s="180" customFormat="1">
      <c r="A29" s="180">
        <v>51</v>
      </c>
      <c r="B29" s="180">
        <v>46</v>
      </c>
      <c r="C29" s="97" t="s">
        <v>55</v>
      </c>
      <c r="D29" s="196">
        <v>0.14499999999999999</v>
      </c>
      <c r="E29" s="196">
        <v>0.01</v>
      </c>
      <c r="F29" s="197">
        <v>1</v>
      </c>
      <c r="G29" s="198">
        <v>743.6</v>
      </c>
      <c r="H29" s="198">
        <v>396.1</v>
      </c>
      <c r="I29" s="196">
        <f t="shared" si="0"/>
        <v>5.5604051877891854</v>
      </c>
      <c r="J29" s="196">
        <f t="shared" si="1"/>
        <v>0.92070672407502308</v>
      </c>
      <c r="K29" s="199">
        <f t="shared" si="2"/>
        <v>1.8773037111840445</v>
      </c>
    </row>
    <row r="30" spans="1:12" s="180" customFormat="1">
      <c r="A30" s="180" t="s">
        <v>288</v>
      </c>
      <c r="B30" s="181">
        <v>1</v>
      </c>
      <c r="C30" s="97" t="s">
        <v>106</v>
      </c>
      <c r="D30" s="196">
        <v>0.14499999999999999</v>
      </c>
      <c r="E30" s="196">
        <v>0.01</v>
      </c>
      <c r="F30" s="197">
        <v>1</v>
      </c>
      <c r="G30" s="198">
        <v>217</v>
      </c>
      <c r="H30" s="198">
        <v>123</v>
      </c>
      <c r="I30" s="196">
        <f t="shared" si="0"/>
        <v>1.5041096047544846</v>
      </c>
      <c r="J30" s="196">
        <f t="shared" si="1"/>
        <v>0.50845481119930858</v>
      </c>
      <c r="K30" s="199">
        <f t="shared" si="2"/>
        <v>1.7642276422764227</v>
      </c>
    </row>
    <row r="31" spans="1:12" s="180" customFormat="1">
      <c r="A31" s="180">
        <v>53</v>
      </c>
      <c r="B31" s="181">
        <v>1</v>
      </c>
      <c r="C31" s="97" t="s">
        <v>69</v>
      </c>
      <c r="D31" s="196">
        <v>0.14499999999999999</v>
      </c>
      <c r="E31" s="196">
        <v>0.01</v>
      </c>
      <c r="F31" s="197">
        <v>1</v>
      </c>
      <c r="G31" s="198">
        <v>491.1</v>
      </c>
      <c r="H31" s="198">
        <v>264</v>
      </c>
      <c r="I31" s="196">
        <f t="shared" si="0"/>
        <v>3.6338648004228031</v>
      </c>
      <c r="J31" s="196">
        <f t="shared" si="1"/>
        <v>0.68578565333168029</v>
      </c>
      <c r="K31" s="199">
        <f t="shared" si="2"/>
        <v>1.8602272727272728</v>
      </c>
      <c r="L31"/>
    </row>
    <row r="32" spans="1:12" s="180" customFormat="1">
      <c r="A32" s="180" t="s">
        <v>288</v>
      </c>
      <c r="B32" s="181">
        <v>1</v>
      </c>
      <c r="C32" s="97" t="s">
        <v>108</v>
      </c>
      <c r="D32" s="196">
        <v>0.14499999999999999</v>
      </c>
      <c r="E32" s="196">
        <v>0.01</v>
      </c>
      <c r="F32" s="197">
        <v>1</v>
      </c>
      <c r="G32" s="198">
        <v>240.8</v>
      </c>
      <c r="H32" s="198">
        <v>135.5</v>
      </c>
      <c r="I32" s="196">
        <f t="shared" si="0"/>
        <v>1.6849227806451832</v>
      </c>
      <c r="J32" s="196">
        <f t="shared" si="1"/>
        <v>0.5321705393689552</v>
      </c>
      <c r="K32" s="199">
        <f t="shared" si="2"/>
        <v>1.7771217712177123</v>
      </c>
      <c r="L32"/>
    </row>
    <row r="33" spans="1:12" s="180" customFormat="1">
      <c r="A33" s="180">
        <v>52</v>
      </c>
      <c r="B33" s="181">
        <v>12</v>
      </c>
      <c r="C33" s="97" t="s">
        <v>64</v>
      </c>
      <c r="D33" s="196">
        <v>0.14499999999999999</v>
      </c>
      <c r="E33" s="196">
        <v>0.01</v>
      </c>
      <c r="F33" s="97">
        <v>2</v>
      </c>
      <c r="G33" s="198">
        <v>398.1</v>
      </c>
      <c r="H33" s="198">
        <v>218.3</v>
      </c>
      <c r="I33" s="196">
        <f t="shared" si="0"/>
        <v>5.7540192964863053</v>
      </c>
      <c r="J33" s="196">
        <f t="shared" si="1"/>
        <v>1.3897662645334201</v>
      </c>
      <c r="K33" s="199">
        <f t="shared" si="2"/>
        <v>1.8236371965185525</v>
      </c>
    </row>
    <row r="34" spans="1:12" s="180" customFormat="1">
      <c r="A34" s="180">
        <v>56</v>
      </c>
      <c r="B34" s="181">
        <v>1</v>
      </c>
      <c r="C34" s="97" t="s">
        <v>97</v>
      </c>
      <c r="D34" s="196">
        <v>0.14499999999999999</v>
      </c>
      <c r="E34" s="196">
        <v>0.01</v>
      </c>
      <c r="F34" s="197">
        <v>1</v>
      </c>
      <c r="G34" s="198">
        <v>501.6</v>
      </c>
      <c r="H34" s="198">
        <v>268.60000000000002</v>
      </c>
      <c r="I34" s="196">
        <f t="shared" si="0"/>
        <v>3.7282716798701583</v>
      </c>
      <c r="J34" s="196">
        <f t="shared" si="1"/>
        <v>0.66664541057853266</v>
      </c>
      <c r="K34" s="199">
        <f t="shared" si="2"/>
        <v>1.8674609084139984</v>
      </c>
      <c r="L34"/>
    </row>
    <row r="35" spans="1:12">
      <c r="A35" s="180">
        <v>52</v>
      </c>
      <c r="B35" s="181">
        <v>1</v>
      </c>
      <c r="C35" s="97" t="s">
        <v>60</v>
      </c>
      <c r="D35" s="196">
        <v>0.14499999999999999</v>
      </c>
      <c r="E35" s="196">
        <v>0.01</v>
      </c>
      <c r="F35" s="197">
        <v>2</v>
      </c>
      <c r="G35" s="198">
        <v>359.6</v>
      </c>
      <c r="H35" s="198">
        <v>199.8</v>
      </c>
      <c r="I35" s="196">
        <f t="shared" si="0"/>
        <v>5.1139726561652479</v>
      </c>
      <c r="J35" s="196">
        <f t="shared" si="1"/>
        <v>1.424407348835856</v>
      </c>
      <c r="K35" s="199">
        <f t="shared" si="2"/>
        <v>1.7997997997997999</v>
      </c>
      <c r="L35" s="180"/>
    </row>
    <row r="36" spans="1:12">
      <c r="A36" s="180">
        <v>54</v>
      </c>
      <c r="B36" s="181">
        <v>11</v>
      </c>
      <c r="C36" s="97" t="s">
        <v>82</v>
      </c>
      <c r="D36" s="196">
        <v>0.14499999999999999</v>
      </c>
      <c r="E36" s="196">
        <v>0.01</v>
      </c>
      <c r="F36" s="197">
        <v>1</v>
      </c>
      <c r="G36" s="198">
        <v>472</v>
      </c>
      <c r="H36" s="198">
        <v>293.39999999999998</v>
      </c>
      <c r="I36" s="196">
        <f t="shared" si="0"/>
        <v>2.8578082490335213</v>
      </c>
      <c r="J36" s="196">
        <f t="shared" si="1"/>
        <v>1.9428941870708927</v>
      </c>
      <c r="K36" s="199">
        <f t="shared" si="2"/>
        <v>1.6087252897068849</v>
      </c>
      <c r="L36" s="180"/>
    </row>
    <row r="37" spans="1:12">
      <c r="A37" s="180">
        <v>55</v>
      </c>
      <c r="B37" s="181">
        <v>3</v>
      </c>
      <c r="C37" s="97" t="s">
        <v>88</v>
      </c>
      <c r="D37" s="196">
        <v>0.14499999999999999</v>
      </c>
      <c r="E37" s="196">
        <v>0.01</v>
      </c>
      <c r="F37" s="97">
        <v>1</v>
      </c>
      <c r="G37" s="198">
        <v>176.7</v>
      </c>
      <c r="H37" s="198">
        <v>97.6</v>
      </c>
      <c r="I37" s="196">
        <f t="shared" si="0"/>
        <v>1.2656922312348906</v>
      </c>
      <c r="J37" s="196">
        <f t="shared" si="1"/>
        <v>0.33126945166828187</v>
      </c>
      <c r="K37" s="199">
        <f t="shared" si="2"/>
        <v>1.8104508196721312</v>
      </c>
    </row>
    <row r="38" spans="1:12">
      <c r="A38" s="180">
        <v>55</v>
      </c>
      <c r="B38" s="181">
        <v>11.5</v>
      </c>
      <c r="C38" s="97" t="s">
        <v>91</v>
      </c>
      <c r="D38" s="196">
        <v>0.14499999999999999</v>
      </c>
      <c r="E38" s="196">
        <v>0.01</v>
      </c>
      <c r="F38" s="197">
        <v>1</v>
      </c>
      <c r="G38" s="198">
        <v>189.5</v>
      </c>
      <c r="H38" s="198">
        <v>117.8</v>
      </c>
      <c r="I38" s="196">
        <f t="shared" si="0"/>
        <v>1.1472836027754951</v>
      </c>
      <c r="J38" s="196">
        <f t="shared" si="1"/>
        <v>0.78019678908919476</v>
      </c>
      <c r="K38" s="199">
        <f t="shared" si="2"/>
        <v>1.6086587436332769</v>
      </c>
      <c r="L38" s="180"/>
    </row>
    <row r="39" spans="1:12">
      <c r="A39" s="180" t="s">
        <v>288</v>
      </c>
      <c r="B39" s="181">
        <v>5</v>
      </c>
      <c r="C39" s="97" t="s">
        <v>111</v>
      </c>
      <c r="D39" s="196">
        <v>0.14499999999999999</v>
      </c>
      <c r="E39" s="196">
        <v>0.01</v>
      </c>
      <c r="F39" s="197">
        <v>1</v>
      </c>
      <c r="G39" s="198">
        <v>196.5</v>
      </c>
      <c r="H39" s="198">
        <v>113.6</v>
      </c>
      <c r="I39" s="196">
        <f t="shared" si="0"/>
        <v>1.3264966620653913</v>
      </c>
      <c r="J39" s="196">
        <f t="shared" si="1"/>
        <v>0.53226201803502271</v>
      </c>
      <c r="K39" s="199">
        <f t="shared" si="2"/>
        <v>1.7297535211267607</v>
      </c>
      <c r="L39" s="180"/>
    </row>
    <row r="40" spans="1:12">
      <c r="A40" s="180">
        <v>52</v>
      </c>
      <c r="B40" s="181">
        <v>3</v>
      </c>
      <c r="C40" s="97" t="s">
        <v>62</v>
      </c>
      <c r="D40" s="196">
        <v>0.14499999999999999</v>
      </c>
      <c r="E40" s="196">
        <v>0.01</v>
      </c>
      <c r="F40" s="197">
        <v>1</v>
      </c>
      <c r="G40" s="198">
        <v>694.8</v>
      </c>
      <c r="H40" s="198">
        <v>376.5</v>
      </c>
      <c r="I40" s="196">
        <f t="shared" si="0"/>
        <v>5.0931711403548121</v>
      </c>
      <c r="J40" s="196">
        <f t="shared" si="1"/>
        <v>1.0672394499427749</v>
      </c>
      <c r="K40" s="199">
        <f t="shared" si="2"/>
        <v>1.8454183266932269</v>
      </c>
      <c r="L40" s="180"/>
    </row>
    <row r="41" spans="1:12">
      <c r="A41" s="180">
        <v>56</v>
      </c>
      <c r="B41" s="181">
        <v>4.5</v>
      </c>
      <c r="C41" s="97" t="s">
        <v>101</v>
      </c>
      <c r="D41" s="196">
        <v>0.14499999999999999</v>
      </c>
      <c r="E41" s="196">
        <v>0.01</v>
      </c>
      <c r="F41" s="97">
        <v>1</v>
      </c>
      <c r="G41" s="198">
        <v>344.2</v>
      </c>
      <c r="H41" s="198">
        <v>185.2</v>
      </c>
      <c r="I41" s="196">
        <f t="shared" si="0"/>
        <v>2.5441853952762021</v>
      </c>
      <c r="J41" s="196">
        <f t="shared" si="1"/>
        <v>0.48611484728186627</v>
      </c>
      <c r="K41" s="199">
        <f t="shared" si="2"/>
        <v>1.8585313174946005</v>
      </c>
      <c r="L41" s="180"/>
    </row>
    <row r="42" spans="1:12">
      <c r="A42" s="180">
        <v>53</v>
      </c>
      <c r="B42" s="181">
        <v>3</v>
      </c>
      <c r="C42" s="97" t="s">
        <v>70</v>
      </c>
      <c r="D42" s="196">
        <v>0.14499999999999999</v>
      </c>
      <c r="E42" s="196">
        <v>0.01</v>
      </c>
      <c r="F42" s="197">
        <v>1</v>
      </c>
      <c r="G42" s="198">
        <v>471.9</v>
      </c>
      <c r="H42" s="198">
        <v>253.9</v>
      </c>
      <c r="I42" s="196">
        <f t="shared" si="0"/>
        <v>3.4882541897497616</v>
      </c>
      <c r="J42" s="196">
        <f t="shared" si="1"/>
        <v>0.66613690952396309</v>
      </c>
      <c r="K42" s="199">
        <f t="shared" si="2"/>
        <v>1.8586057502953917</v>
      </c>
    </row>
    <row r="43" spans="1:12" s="180" customFormat="1">
      <c r="A43" s="180">
        <v>51</v>
      </c>
      <c r="B43" s="181">
        <v>3</v>
      </c>
      <c r="C43" s="97" t="s">
        <v>289</v>
      </c>
      <c r="D43" s="196">
        <v>0.14499999999999999</v>
      </c>
      <c r="E43" s="196">
        <v>0.01</v>
      </c>
      <c r="F43" s="197">
        <v>2</v>
      </c>
      <c r="G43" s="198">
        <v>454.9</v>
      </c>
      <c r="H43" s="198">
        <v>234.6</v>
      </c>
      <c r="I43" s="196">
        <f t="shared" si="0"/>
        <v>7.0501137431364445</v>
      </c>
      <c r="J43" s="196">
        <f t="shared" si="1"/>
        <v>0.62708319967265846</v>
      </c>
      <c r="K43" s="199">
        <f t="shared" si="2"/>
        <v>1.9390451832907076</v>
      </c>
    </row>
    <row r="44" spans="1:12" s="180" customFormat="1">
      <c r="A44" s="180">
        <v>53</v>
      </c>
      <c r="B44" s="181">
        <v>3</v>
      </c>
      <c r="C44" s="97" t="s">
        <v>71</v>
      </c>
      <c r="D44" s="196">
        <v>0.14499999999999999</v>
      </c>
      <c r="E44" s="196">
        <v>0.01</v>
      </c>
      <c r="F44" s="197">
        <v>1</v>
      </c>
      <c r="G44" s="198">
        <v>463.9</v>
      </c>
      <c r="H44" s="198">
        <v>248.4</v>
      </c>
      <c r="I44" s="196">
        <f t="shared" si="0"/>
        <v>3.4482512747296954</v>
      </c>
      <c r="J44" s="196">
        <f t="shared" si="1"/>
        <v>0.61614710675747708</v>
      </c>
      <c r="K44" s="199">
        <f t="shared" si="2"/>
        <v>1.8675523349436391</v>
      </c>
    </row>
    <row r="45" spans="1:12" s="180" customFormat="1">
      <c r="A45" s="180">
        <v>52</v>
      </c>
      <c r="B45" s="181">
        <v>12</v>
      </c>
      <c r="C45" s="97" t="s">
        <v>65</v>
      </c>
      <c r="D45" s="196">
        <v>0.14499999999999999</v>
      </c>
      <c r="E45" s="196">
        <v>0.01</v>
      </c>
      <c r="F45" s="197">
        <v>2</v>
      </c>
      <c r="G45" s="198">
        <v>385.6</v>
      </c>
      <c r="H45" s="198">
        <v>228.2</v>
      </c>
      <c r="I45" s="196">
        <f t="shared" si="0"/>
        <v>5.0371670593267206</v>
      </c>
      <c r="J45" s="196">
        <f t="shared" si="1"/>
        <v>2.4305922857245883</v>
      </c>
      <c r="K45" s="199">
        <f t="shared" si="2"/>
        <v>1.6897458369851011</v>
      </c>
      <c r="L45"/>
    </row>
    <row r="46" spans="1:12" s="180" customFormat="1">
      <c r="A46" s="180">
        <v>55</v>
      </c>
      <c r="B46" s="181">
        <v>3</v>
      </c>
      <c r="C46" s="97" t="s">
        <v>89</v>
      </c>
      <c r="D46" s="196">
        <v>0.14499999999999999</v>
      </c>
      <c r="E46" s="196">
        <v>0.01</v>
      </c>
      <c r="F46" s="197">
        <v>1</v>
      </c>
      <c r="G46" s="198">
        <v>324.3</v>
      </c>
      <c r="H46" s="198">
        <v>179</v>
      </c>
      <c r="I46" s="196">
        <f t="shared" si="0"/>
        <v>2.3249694209662408</v>
      </c>
      <c r="J46" s="196">
        <f t="shared" si="1"/>
        <v>0.60388448517789761</v>
      </c>
      <c r="K46" s="199">
        <f t="shared" si="2"/>
        <v>1.8117318435754191</v>
      </c>
    </row>
    <row r="47" spans="1:12" s="180" customFormat="1">
      <c r="A47" s="180">
        <v>54</v>
      </c>
      <c r="B47" s="181">
        <v>11</v>
      </c>
      <c r="C47" s="97" t="s">
        <v>45</v>
      </c>
      <c r="D47" s="196">
        <v>0.14499999999999999</v>
      </c>
      <c r="E47" s="196">
        <v>0.01</v>
      </c>
      <c r="F47" s="197">
        <v>1</v>
      </c>
      <c r="G47" s="198">
        <v>462.6</v>
      </c>
      <c r="H47" s="198">
        <v>284.10000000000002</v>
      </c>
      <c r="I47" s="196">
        <f t="shared" si="0"/>
        <v>2.8562081324327182</v>
      </c>
      <c r="J47" s="196">
        <f t="shared" si="1"/>
        <v>1.7923247990508007</v>
      </c>
      <c r="K47" s="199">
        <f t="shared" si="2"/>
        <v>1.6282998944033791</v>
      </c>
    </row>
    <row r="48" spans="1:12" s="180" customFormat="1">
      <c r="A48" s="180">
        <v>51</v>
      </c>
      <c r="B48" s="181">
        <v>1</v>
      </c>
      <c r="C48" s="97" t="s">
        <v>52</v>
      </c>
      <c r="D48" s="196">
        <v>0.14499999999999999</v>
      </c>
      <c r="E48" s="196">
        <v>0.01</v>
      </c>
      <c r="F48" s="197">
        <v>2</v>
      </c>
      <c r="G48" s="198">
        <v>445.9</v>
      </c>
      <c r="H48" s="198">
        <v>237.9</v>
      </c>
      <c r="I48" s="196">
        <f t="shared" si="0"/>
        <v>6.6564850593389941</v>
      </c>
      <c r="J48" s="196">
        <f t="shared" si="1"/>
        <v>1.128703144813971</v>
      </c>
      <c r="K48" s="199">
        <f t="shared" si="2"/>
        <v>1.8743169398907102</v>
      </c>
    </row>
    <row r="49" spans="1:11" s="180" customFormat="1">
      <c r="A49" s="180">
        <v>51</v>
      </c>
      <c r="B49" s="181">
        <v>3</v>
      </c>
      <c r="C49" s="97" t="s">
        <v>53</v>
      </c>
      <c r="D49" s="196">
        <v>0.14499999999999999</v>
      </c>
      <c r="E49" s="196">
        <v>0.01</v>
      </c>
      <c r="F49" s="197">
        <v>2</v>
      </c>
      <c r="G49" s="175">
        <v>447.6</v>
      </c>
      <c r="H49" s="175">
        <v>239.5</v>
      </c>
      <c r="I49" s="175">
        <f t="shared" si="0"/>
        <v>6.659685292540602</v>
      </c>
      <c r="J49" s="175">
        <f t="shared" si="1"/>
        <v>1.1778623110518125</v>
      </c>
      <c r="K49" s="175">
        <f t="shared" si="2"/>
        <v>1.8688935281837162</v>
      </c>
    </row>
    <row r="50" spans="1:11" s="180" customFormat="1">
      <c r="A50" s="180">
        <v>50</v>
      </c>
      <c r="B50" s="181">
        <v>1</v>
      </c>
      <c r="C50" s="97" t="s">
        <v>41</v>
      </c>
      <c r="D50" s="196">
        <v>0.14499999999999999</v>
      </c>
      <c r="E50" s="196">
        <v>0.01</v>
      </c>
      <c r="F50" s="197">
        <v>2</v>
      </c>
      <c r="G50" s="175">
        <v>526.5</v>
      </c>
      <c r="H50" s="175">
        <v>272.8</v>
      </c>
      <c r="I50" s="175">
        <f t="shared" si="0"/>
        <v>8.1189916324726106</v>
      </c>
      <c r="J50" s="175">
        <f t="shared" si="1"/>
        <v>0.80828597195332219</v>
      </c>
      <c r="K50" s="175">
        <f t="shared" si="2"/>
        <v>1.9299853372434017</v>
      </c>
    </row>
    <row r="51" spans="1:11" s="180" customFormat="1">
      <c r="A51" s="180">
        <v>56</v>
      </c>
      <c r="B51" s="181">
        <v>3</v>
      </c>
      <c r="C51" s="97" t="s">
        <v>100</v>
      </c>
      <c r="D51" s="196">
        <v>0.14499999999999999</v>
      </c>
      <c r="E51" s="196">
        <v>0.01</v>
      </c>
      <c r="F51" s="180">
        <v>1</v>
      </c>
      <c r="G51" s="180">
        <v>374.6</v>
      </c>
      <c r="H51" s="180">
        <v>204.9</v>
      </c>
      <c r="I51" s="180">
        <f t="shared" si="0"/>
        <v>2.7153978715620859</v>
      </c>
      <c r="J51" s="180">
        <f t="shared" si="1"/>
        <v>0.63723992379508732</v>
      </c>
      <c r="K51" s="180">
        <f t="shared" si="2"/>
        <v>1.8282088823816496</v>
      </c>
    </row>
    <row r="52" spans="1:11" s="180" customFormat="1">
      <c r="A52" s="180">
        <v>56</v>
      </c>
      <c r="B52" s="181">
        <v>3</v>
      </c>
      <c r="C52" s="97" t="s">
        <v>290</v>
      </c>
      <c r="D52" s="196">
        <v>0.14499999999999999</v>
      </c>
      <c r="E52" s="196">
        <v>0.01</v>
      </c>
      <c r="F52" s="180">
        <v>1</v>
      </c>
      <c r="G52" s="180">
        <v>517.70000000000005</v>
      </c>
      <c r="H52" s="180">
        <v>276.89999999999998</v>
      </c>
      <c r="I52" s="196">
        <f t="shared" si="0"/>
        <v>3.8530807747327653</v>
      </c>
      <c r="J52" s="196">
        <f t="shared" si="1"/>
        <v>0.67764350801199325</v>
      </c>
      <c r="K52" s="199">
        <f t="shared" si="2"/>
        <v>1.8696280245576022</v>
      </c>
    </row>
    <row r="53" spans="1:11" s="180" customFormat="1">
      <c r="A53" s="180">
        <v>54</v>
      </c>
      <c r="B53" s="181">
        <v>3</v>
      </c>
      <c r="C53" s="97" t="s">
        <v>80</v>
      </c>
      <c r="D53" s="196">
        <v>0.14499999999999999</v>
      </c>
      <c r="E53" s="196">
        <v>0.01</v>
      </c>
      <c r="F53" s="180">
        <v>1</v>
      </c>
      <c r="G53" s="180">
        <v>354.1</v>
      </c>
      <c r="H53" s="180">
        <v>191.4</v>
      </c>
      <c r="I53" s="196">
        <f t="shared" si="0"/>
        <v>2.6033897095059007</v>
      </c>
      <c r="J53" s="196">
        <f t="shared" si="1"/>
        <v>0.52835686946610017</v>
      </c>
      <c r="K53" s="199">
        <f t="shared" si="2"/>
        <v>1.8500522466039708</v>
      </c>
    </row>
    <row r="54" spans="1:11" s="180" customFormat="1">
      <c r="A54" s="180">
        <v>51</v>
      </c>
      <c r="B54" s="181">
        <v>46</v>
      </c>
      <c r="C54" s="97" t="s">
        <v>54</v>
      </c>
      <c r="D54" s="196">
        <v>0.14499999999999999</v>
      </c>
      <c r="E54" s="196">
        <v>0.01</v>
      </c>
      <c r="F54" s="180">
        <v>2</v>
      </c>
      <c r="G54" s="180">
        <v>428.2</v>
      </c>
      <c r="H54" s="180">
        <v>223.8</v>
      </c>
      <c r="I54" s="196">
        <f t="shared" si="0"/>
        <v>6.5412766640812041</v>
      </c>
      <c r="J54" s="196">
        <f t="shared" si="1"/>
        <v>0.78249433251162503</v>
      </c>
      <c r="K54" s="199">
        <f t="shared" si="2"/>
        <v>1.9133154602323501</v>
      </c>
    </row>
    <row r="55" spans="1:11" s="180" customFormat="1">
      <c r="A55" s="180">
        <v>52</v>
      </c>
      <c r="B55" s="181">
        <v>1</v>
      </c>
      <c r="C55" s="97" t="s">
        <v>58</v>
      </c>
      <c r="D55" s="196">
        <v>0.14499999999999999</v>
      </c>
      <c r="E55" s="196">
        <v>0.01</v>
      </c>
      <c r="F55" s="179">
        <v>2</v>
      </c>
      <c r="G55" s="180">
        <v>380.5</v>
      </c>
      <c r="H55" s="180">
        <v>197.6</v>
      </c>
      <c r="I55" s="196">
        <f t="shared" si="0"/>
        <v>5.8532265257360683</v>
      </c>
      <c r="J55" s="196">
        <f t="shared" si="1"/>
        <v>0.61315930503579397</v>
      </c>
      <c r="K55" s="199">
        <f t="shared" si="2"/>
        <v>1.9256072874493928</v>
      </c>
    </row>
    <row r="56" spans="1:11" s="180" customFormat="1">
      <c r="A56" s="180">
        <v>56</v>
      </c>
      <c r="B56" s="181">
        <v>4.5</v>
      </c>
      <c r="C56" s="97" t="s">
        <v>102</v>
      </c>
      <c r="D56" s="196">
        <v>0.14499999999999999</v>
      </c>
      <c r="E56" s="196">
        <v>0.01</v>
      </c>
      <c r="F56" s="179">
        <v>1</v>
      </c>
      <c r="G56" s="180">
        <v>292.39999999999998</v>
      </c>
      <c r="H56" s="180">
        <v>159.5</v>
      </c>
      <c r="I56" s="196">
        <f t="shared" si="0"/>
        <v>2.1265549624667122</v>
      </c>
      <c r="J56" s="196">
        <f t="shared" si="1"/>
        <v>0.48323385334328806</v>
      </c>
      <c r="K56" s="199">
        <f t="shared" si="2"/>
        <v>1.8332288401253918</v>
      </c>
    </row>
    <row r="57" spans="1:11" s="180" customFormat="1">
      <c r="A57" s="180">
        <v>50</v>
      </c>
      <c r="B57" s="181">
        <v>164</v>
      </c>
      <c r="C57" s="97" t="s">
        <v>47</v>
      </c>
      <c r="D57" s="196">
        <v>0.14499999999999999</v>
      </c>
      <c r="E57" s="196">
        <v>0.01</v>
      </c>
      <c r="F57" s="179">
        <v>1</v>
      </c>
      <c r="G57" s="180">
        <v>28.2</v>
      </c>
      <c r="H57" s="180">
        <v>17.3</v>
      </c>
      <c r="I57" s="196">
        <f t="shared" si="0"/>
        <v>0.17441270948748808</v>
      </c>
      <c r="J57" s="196">
        <f t="shared" si="1"/>
        <v>0.10865529373202923</v>
      </c>
      <c r="K57" s="199">
        <f t="shared" si="2"/>
        <v>1.6300578034682081</v>
      </c>
    </row>
    <row r="58" spans="1:11" s="180" customFormat="1">
      <c r="A58" s="180">
        <v>56</v>
      </c>
      <c r="B58" s="181">
        <v>1</v>
      </c>
      <c r="C58" s="97" t="s">
        <v>94</v>
      </c>
      <c r="D58" s="196">
        <v>0.14499999999999999</v>
      </c>
      <c r="E58" s="196">
        <v>0.01</v>
      </c>
      <c r="F58" s="179">
        <v>1</v>
      </c>
      <c r="G58" s="180">
        <v>481.4</v>
      </c>
      <c r="H58" s="180">
        <v>256.2</v>
      </c>
      <c r="I58" s="196">
        <f t="shared" si="0"/>
        <v>3.6034625850075521</v>
      </c>
      <c r="J58" s="196">
        <f t="shared" si="1"/>
        <v>0.5885618326132751</v>
      </c>
      <c r="K58" s="199">
        <f t="shared" si="2"/>
        <v>1.879000780640125</v>
      </c>
    </row>
    <row r="59" spans="1:11">
      <c r="A59" s="180">
        <v>50</v>
      </c>
      <c r="B59" s="181">
        <v>164</v>
      </c>
      <c r="C59" s="97" t="s">
        <v>46</v>
      </c>
      <c r="D59" s="196">
        <v>0.14499999999999999</v>
      </c>
      <c r="E59" s="196">
        <v>0.01</v>
      </c>
      <c r="F59" s="179">
        <v>1</v>
      </c>
      <c r="G59" s="180">
        <v>53.3</v>
      </c>
      <c r="H59" s="180">
        <v>33</v>
      </c>
      <c r="I59" s="196">
        <f t="shared" si="0"/>
        <v>0.32482366996293655</v>
      </c>
      <c r="J59" s="196">
        <f t="shared" si="1"/>
        <v>0.2151326367563739</v>
      </c>
      <c r="K59" s="199">
        <f t="shared" si="2"/>
        <v>1.615151515151515</v>
      </c>
    </row>
    <row r="60" spans="1:11">
      <c r="A60" s="180">
        <v>50</v>
      </c>
      <c r="B60" s="181">
        <v>1</v>
      </c>
      <c r="C60" s="200" t="s">
        <v>36</v>
      </c>
      <c r="D60" s="196">
        <v>0.14499999999999999</v>
      </c>
      <c r="E60" s="196">
        <v>0.01</v>
      </c>
      <c r="F60" s="179">
        <v>1</v>
      </c>
      <c r="G60" s="180">
        <v>533.29999999999995</v>
      </c>
      <c r="H60" s="180">
        <v>273.2</v>
      </c>
      <c r="I60" s="196">
        <f t="shared" si="0"/>
        <v>4.1619032786876744</v>
      </c>
      <c r="J60" s="196">
        <f t="shared" si="1"/>
        <v>0.30828044845522207</v>
      </c>
      <c r="K60" s="199">
        <f t="shared" si="2"/>
        <v>1.9520497803806733</v>
      </c>
    </row>
    <row r="61" spans="1:11">
      <c r="A61" s="180">
        <v>55</v>
      </c>
      <c r="B61" s="181">
        <v>1</v>
      </c>
      <c r="C61" s="200" t="s">
        <v>85</v>
      </c>
      <c r="D61" s="196">
        <v>0.14499999999999999</v>
      </c>
      <c r="E61" s="196">
        <v>0.01</v>
      </c>
      <c r="F61" s="179">
        <v>1</v>
      </c>
      <c r="G61" s="198">
        <v>281.5</v>
      </c>
      <c r="H61" s="198">
        <v>155.19999999999999</v>
      </c>
      <c r="I61" s="196">
        <f t="shared" si="0"/>
        <v>2.0209472668137383</v>
      </c>
      <c r="J61" s="196">
        <f t="shared" si="1"/>
        <v>0.51848360599950283</v>
      </c>
      <c r="K61" s="199">
        <f t="shared" si="2"/>
        <v>1.8137886597938147</v>
      </c>
    </row>
    <row r="62" spans="1:11">
      <c r="A62" s="180">
        <v>51</v>
      </c>
      <c r="B62" s="181">
        <v>1</v>
      </c>
      <c r="C62" s="200" t="s">
        <v>50</v>
      </c>
      <c r="D62" s="196">
        <v>0.14499999999999999</v>
      </c>
      <c r="E62" s="196">
        <v>0.01</v>
      </c>
      <c r="F62" s="179">
        <v>2</v>
      </c>
      <c r="G62" s="198">
        <v>486.7</v>
      </c>
      <c r="H62" s="198">
        <v>255.1</v>
      </c>
      <c r="I62" s="196">
        <f t="shared" si="0"/>
        <v>7.4117400949178425</v>
      </c>
      <c r="J62" s="196">
        <f t="shared" si="1"/>
        <v>0.93631165320919085</v>
      </c>
      <c r="K62" s="199">
        <f t="shared" si="2"/>
        <v>1.9078792630341044</v>
      </c>
    </row>
    <row r="63" spans="1:11">
      <c r="A63" s="180"/>
      <c r="B63" s="181"/>
      <c r="C63" s="197"/>
      <c r="D63" s="196"/>
      <c r="E63" s="196"/>
      <c r="G63" s="198"/>
      <c r="H63" s="198"/>
      <c r="I63" s="196"/>
      <c r="J63" s="201"/>
      <c r="K63" s="199"/>
    </row>
    <row r="64" spans="1:11">
      <c r="A64" s="180"/>
      <c r="B64" s="181"/>
      <c r="C64" s="197"/>
      <c r="D64" s="196"/>
      <c r="E64" s="196"/>
      <c r="G64" s="198"/>
      <c r="H64" s="198"/>
      <c r="I64" s="196"/>
      <c r="J64" s="201"/>
      <c r="K64" s="199"/>
    </row>
    <row r="65" spans="3:3" customFormat="1">
      <c r="C65" s="97"/>
    </row>
    <row r="66" spans="3:3" customFormat="1">
      <c r="C66" s="97"/>
    </row>
    <row r="67" spans="3:3" customFormat="1">
      <c r="C67" s="97"/>
    </row>
    <row r="68" spans="3:3" customFormat="1">
      <c r="C68" s="97"/>
    </row>
    <row r="69" spans="3:3" customFormat="1">
      <c r="C69" s="97"/>
    </row>
    <row r="70" spans="3:3" customFormat="1">
      <c r="C70" s="97"/>
    </row>
    <row r="71" spans="3:3" customFormat="1">
      <c r="C71" s="97"/>
    </row>
    <row r="72" spans="3:3" customFormat="1">
      <c r="C72" s="97"/>
    </row>
    <row r="73" spans="3:3" customFormat="1">
      <c r="C73" s="97"/>
    </row>
    <row r="74" spans="3:3" customFormat="1">
      <c r="C74" s="97"/>
    </row>
    <row r="75" spans="3:3" customFormat="1">
      <c r="C75" s="97"/>
    </row>
    <row r="76" spans="3:3" customFormat="1">
      <c r="C76" s="97"/>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39"/>
  <sheetViews>
    <sheetView zoomScale="55" zoomScaleNormal="55" workbookViewId="0">
      <selection activeCell="M35" sqref="M35"/>
    </sheetView>
  </sheetViews>
  <sheetFormatPr defaultColWidth="11.42578125" defaultRowHeight="15"/>
  <cols>
    <col min="1" max="4" width="11.42578125" customWidth="1"/>
    <col min="5" max="5" width="14" bestFit="1" customWidth="1"/>
    <col min="6" max="6" width="10.42578125" bestFit="1" customWidth="1"/>
    <col min="7" max="7" width="10.28515625" bestFit="1" customWidth="1"/>
    <col min="8" max="10" width="11.42578125" customWidth="1"/>
    <col min="11" max="11" width="19.85546875" bestFit="1" customWidth="1"/>
  </cols>
  <sheetData>
    <row r="1" spans="1:12" ht="61.5">
      <c r="A1" s="23" t="s">
        <v>112</v>
      </c>
      <c r="B1" s="24"/>
      <c r="C1" s="24"/>
      <c r="D1" s="24"/>
      <c r="E1" s="25"/>
      <c r="F1" s="24"/>
      <c r="G1" s="24"/>
      <c r="H1" s="24"/>
      <c r="I1" s="24"/>
      <c r="J1" s="24"/>
      <c r="K1" s="24"/>
    </row>
    <row r="2" spans="1:12" ht="15.75">
      <c r="A2" s="26" t="s">
        <v>113</v>
      </c>
      <c r="B2" s="26"/>
      <c r="C2" s="26"/>
      <c r="D2" s="26"/>
      <c r="E2" s="26"/>
      <c r="F2" s="26"/>
      <c r="G2" s="24"/>
      <c r="H2" s="26" t="s">
        <v>114</v>
      </c>
      <c r="I2" s="26"/>
      <c r="J2" s="27"/>
      <c r="K2" s="27"/>
    </row>
    <row r="3" spans="1:12" ht="15.75">
      <c r="A3" s="26" t="s">
        <v>115</v>
      </c>
      <c r="B3" s="26"/>
      <c r="C3" s="26"/>
      <c r="D3" s="26"/>
      <c r="E3" s="26"/>
      <c r="F3" s="26"/>
      <c r="G3" s="24"/>
      <c r="H3" s="26" t="s">
        <v>116</v>
      </c>
      <c r="I3" s="26"/>
      <c r="J3" s="27"/>
      <c r="K3" s="27"/>
    </row>
    <row r="4" spans="1:12" ht="15.75">
      <c r="A4" s="26" t="s">
        <v>117</v>
      </c>
      <c r="B4" s="26"/>
      <c r="C4" s="26"/>
      <c r="D4" s="26"/>
      <c r="E4" s="27"/>
      <c r="F4" s="26"/>
      <c r="G4" s="24"/>
      <c r="H4" s="28" t="s">
        <v>118</v>
      </c>
      <c r="I4" s="26" t="s">
        <v>119</v>
      </c>
      <c r="J4" s="24"/>
      <c r="K4" s="24"/>
    </row>
    <row r="5" spans="1:12" ht="15.75">
      <c r="A5" s="29"/>
      <c r="B5" s="29"/>
      <c r="C5" s="29"/>
      <c r="D5" s="29"/>
      <c r="E5" s="30"/>
      <c r="F5" s="29"/>
      <c r="G5" s="24"/>
      <c r="H5" s="28" t="s">
        <v>120</v>
      </c>
      <c r="I5" s="26" t="s">
        <v>121</v>
      </c>
      <c r="J5" s="27"/>
      <c r="K5" s="29"/>
    </row>
    <row r="6" spans="1:12" ht="15.75" thickBot="1">
      <c r="A6" s="31"/>
      <c r="B6" s="24"/>
      <c r="C6" s="24"/>
      <c r="D6" s="24"/>
      <c r="E6" s="24"/>
      <c r="F6" s="24"/>
      <c r="G6" s="24"/>
      <c r="H6" s="24"/>
      <c r="I6" s="32"/>
      <c r="J6" s="24"/>
      <c r="K6" s="24"/>
    </row>
    <row r="7" spans="1:12">
      <c r="A7" s="33" t="s">
        <v>122</v>
      </c>
      <c r="B7" s="34"/>
      <c r="C7" s="34"/>
      <c r="D7" s="34"/>
      <c r="E7" s="34"/>
      <c r="F7" s="34"/>
      <c r="G7" s="34"/>
      <c r="H7" s="34"/>
      <c r="I7" s="34"/>
      <c r="J7" s="34" t="s">
        <v>123</v>
      </c>
      <c r="K7" s="35">
        <v>41026</v>
      </c>
    </row>
    <row r="8" spans="1:12">
      <c r="A8" s="36" t="s">
        <v>124</v>
      </c>
      <c r="B8" s="37" t="s">
        <v>125</v>
      </c>
      <c r="C8" s="37"/>
      <c r="D8" s="38"/>
      <c r="E8" s="38" t="s">
        <v>126</v>
      </c>
      <c r="F8" s="37"/>
      <c r="G8" s="37"/>
      <c r="H8" s="37"/>
      <c r="I8" s="37"/>
      <c r="J8" s="37" t="s">
        <v>127</v>
      </c>
      <c r="K8" s="39" t="s">
        <v>128</v>
      </c>
    </row>
    <row r="9" spans="1:12" ht="15.75" thickBot="1">
      <c r="A9" s="40" t="s">
        <v>129</v>
      </c>
      <c r="B9" s="41">
        <v>-1E-3</v>
      </c>
      <c r="C9" s="42"/>
      <c r="D9" s="43"/>
      <c r="E9" s="43" t="s">
        <v>130</v>
      </c>
      <c r="F9" s="43">
        <f>AVERAGE(0.486,0.493,0.499,0.501,0.499)</f>
        <v>0.49560000000000004</v>
      </c>
      <c r="G9" s="43"/>
      <c r="H9" s="43"/>
      <c r="I9" s="43"/>
      <c r="J9" s="42" t="s">
        <v>131</v>
      </c>
      <c r="K9" s="44" t="s">
        <v>132</v>
      </c>
    </row>
    <row r="10" spans="1:12">
      <c r="A10" s="24"/>
      <c r="B10" s="45"/>
      <c r="C10" s="24"/>
      <c r="D10" s="24"/>
      <c r="E10" s="24"/>
      <c r="F10" s="24"/>
      <c r="G10" s="24"/>
      <c r="H10" s="24"/>
      <c r="I10" s="24"/>
      <c r="J10" s="24"/>
      <c r="K10" s="24"/>
    </row>
    <row r="11" spans="1:12">
      <c r="A11" s="24"/>
      <c r="B11" s="24"/>
      <c r="C11" s="24"/>
      <c r="D11" s="24"/>
      <c r="E11" s="24"/>
      <c r="F11" s="24"/>
      <c r="G11" s="24"/>
      <c r="H11" s="24"/>
      <c r="I11" s="24"/>
      <c r="J11" s="24"/>
      <c r="K11" s="24"/>
    </row>
    <row r="12" spans="1:12" s="51" customFormat="1">
      <c r="A12" s="46" t="s">
        <v>133</v>
      </c>
      <c r="B12" s="47" t="s">
        <v>134</v>
      </c>
      <c r="C12" s="47" t="s">
        <v>135</v>
      </c>
      <c r="D12" s="47" t="s">
        <v>136</v>
      </c>
      <c r="E12" s="47" t="s">
        <v>137</v>
      </c>
      <c r="F12" s="47" t="s">
        <v>138</v>
      </c>
      <c r="G12" s="48"/>
      <c r="H12" s="48" t="s">
        <v>139</v>
      </c>
      <c r="I12" s="48"/>
      <c r="J12" s="47" t="s">
        <v>32</v>
      </c>
      <c r="K12" s="49"/>
      <c r="L12" s="50"/>
    </row>
    <row r="13" spans="1:12" s="51" customFormat="1">
      <c r="A13" s="52"/>
      <c r="B13" s="53"/>
      <c r="C13" s="53"/>
      <c r="D13" s="53" t="s">
        <v>140</v>
      </c>
      <c r="E13" s="53" t="s">
        <v>141</v>
      </c>
      <c r="F13" s="53" t="s">
        <v>141</v>
      </c>
      <c r="G13" s="53" t="s">
        <v>142</v>
      </c>
      <c r="H13" s="53" t="s">
        <v>143</v>
      </c>
      <c r="I13" s="53" t="s">
        <v>144</v>
      </c>
      <c r="J13" s="54"/>
      <c r="K13" s="55"/>
      <c r="L13" s="50"/>
    </row>
    <row r="14" spans="1:12" s="51" customFormat="1">
      <c r="A14" s="56">
        <v>1</v>
      </c>
      <c r="B14" s="57">
        <v>53</v>
      </c>
      <c r="C14" s="57"/>
      <c r="D14" s="58">
        <v>3</v>
      </c>
      <c r="E14" s="59">
        <v>138.113</v>
      </c>
      <c r="F14" s="60">
        <v>1.008</v>
      </c>
      <c r="G14" s="61">
        <f t="shared" ref="G14:G59" si="0">(50/(($E14-2)*($F$9-$B$9)))*($F14-$B$9)-0.0016</f>
        <v>0.74477115895912882</v>
      </c>
      <c r="H14" s="61">
        <f>16*$G14</f>
        <v>11.916338543346061</v>
      </c>
      <c r="I14" s="61">
        <f>11.2*$G14</f>
        <v>8.3414369803422428</v>
      </c>
      <c r="J14" s="62"/>
      <c r="K14" s="62"/>
      <c r="L14" s="50"/>
    </row>
    <row r="15" spans="1:12" s="51" customFormat="1">
      <c r="A15" s="56">
        <v>2</v>
      </c>
      <c r="B15" s="57">
        <v>53</v>
      </c>
      <c r="C15" s="57"/>
      <c r="D15" s="58">
        <v>3</v>
      </c>
      <c r="E15" s="59">
        <v>144.762</v>
      </c>
      <c r="F15" s="60">
        <v>1.0609999999999999</v>
      </c>
      <c r="G15" s="61">
        <f t="shared" si="0"/>
        <v>0.74738855654378067</v>
      </c>
      <c r="H15" s="61">
        <f t="shared" ref="H15:H59" si="1">16*$G15</f>
        <v>11.958216904700491</v>
      </c>
      <c r="I15" s="61">
        <f t="shared" ref="I15:I59" si="2">11.2*$G15</f>
        <v>8.3707518332903437</v>
      </c>
      <c r="J15" s="62"/>
      <c r="K15" s="62"/>
      <c r="L15" s="50"/>
    </row>
    <row r="16" spans="1:12" s="51" customFormat="1">
      <c r="A16" s="56">
        <v>3</v>
      </c>
      <c r="B16" s="57">
        <v>53</v>
      </c>
      <c r="C16" s="57"/>
      <c r="D16" s="63">
        <v>17.100000000000001</v>
      </c>
      <c r="E16" s="59">
        <v>145.173</v>
      </c>
      <c r="F16" s="60">
        <v>0.88</v>
      </c>
      <c r="G16" s="61">
        <f t="shared" si="0"/>
        <v>0.61795244099878321</v>
      </c>
      <c r="H16" s="61">
        <f t="shared" si="1"/>
        <v>9.8872390559805314</v>
      </c>
      <c r="I16" s="61">
        <f t="shared" si="2"/>
        <v>6.9210673391863713</v>
      </c>
      <c r="J16" s="64"/>
      <c r="K16" s="65"/>
      <c r="L16" s="50"/>
    </row>
    <row r="17" spans="1:256" s="51" customFormat="1">
      <c r="A17" s="66">
        <v>5</v>
      </c>
      <c r="B17" s="67">
        <v>53</v>
      </c>
      <c r="C17" s="66"/>
      <c r="D17" s="68">
        <v>17.100000000000001</v>
      </c>
      <c r="E17" s="59">
        <v>141.279</v>
      </c>
      <c r="F17" s="69">
        <v>0.85899999999999999</v>
      </c>
      <c r="G17" s="70">
        <f t="shared" si="0"/>
        <v>0.62009317604441994</v>
      </c>
      <c r="H17" s="70">
        <f t="shared" si="1"/>
        <v>9.921490816710719</v>
      </c>
      <c r="I17" s="70">
        <f t="shared" si="2"/>
        <v>6.9450435716975027</v>
      </c>
      <c r="J17" s="71"/>
      <c r="K17" s="71"/>
      <c r="L17" s="50"/>
    </row>
    <row r="18" spans="1:256" s="51" customFormat="1">
      <c r="A18" s="57">
        <v>8</v>
      </c>
      <c r="B18" s="57">
        <v>53</v>
      </c>
      <c r="C18" s="56"/>
      <c r="D18" s="58">
        <v>1</v>
      </c>
      <c r="E18" s="59">
        <v>137.88900000000001</v>
      </c>
      <c r="F18" s="60">
        <v>1.0169999999999999</v>
      </c>
      <c r="G18" s="61">
        <f t="shared" si="0"/>
        <v>0.75266987806467189</v>
      </c>
      <c r="H18" s="61">
        <f t="shared" si="1"/>
        <v>12.04271804903475</v>
      </c>
      <c r="I18" s="61">
        <f t="shared" si="2"/>
        <v>8.4299026343243249</v>
      </c>
      <c r="J18" s="64"/>
      <c r="K18" s="65"/>
      <c r="L18" s="50"/>
    </row>
    <row r="19" spans="1:256" s="51" customFormat="1">
      <c r="A19" s="56">
        <v>9</v>
      </c>
      <c r="B19" s="57">
        <v>53</v>
      </c>
      <c r="C19" s="57"/>
      <c r="D19" s="58">
        <v>1</v>
      </c>
      <c r="E19" s="60">
        <v>141.66800000000001</v>
      </c>
      <c r="F19" s="60">
        <v>1.0209999999999999</v>
      </c>
      <c r="G19" s="61">
        <f t="shared" si="0"/>
        <v>0.73514512474556892</v>
      </c>
      <c r="H19" s="61">
        <f t="shared" si="1"/>
        <v>11.762321995929103</v>
      </c>
      <c r="I19" s="61">
        <f t="shared" si="2"/>
        <v>8.2336253971503712</v>
      </c>
      <c r="J19" s="62"/>
      <c r="K19" s="62"/>
      <c r="L19" s="50"/>
    </row>
    <row r="20" spans="1:256" s="51" customFormat="1">
      <c r="A20" s="57">
        <v>10</v>
      </c>
      <c r="B20" s="57">
        <v>52</v>
      </c>
      <c r="C20" s="56"/>
      <c r="D20" s="72">
        <v>1</v>
      </c>
      <c r="E20" s="60">
        <v>136.785</v>
      </c>
      <c r="F20" s="60">
        <v>0.82299999999999995</v>
      </c>
      <c r="G20" s="61">
        <f t="shared" si="0"/>
        <v>0.61392959351994347</v>
      </c>
      <c r="H20" s="61">
        <f t="shared" si="1"/>
        <v>9.8228734963190956</v>
      </c>
      <c r="I20" s="61">
        <f t="shared" si="2"/>
        <v>6.8760114474233669</v>
      </c>
      <c r="J20" s="65"/>
      <c r="K20" s="65"/>
      <c r="L20" s="50"/>
    </row>
    <row r="21" spans="1:256" s="51" customFormat="1">
      <c r="A21" s="67">
        <v>13</v>
      </c>
      <c r="B21" s="67">
        <v>52</v>
      </c>
      <c r="C21" s="66"/>
      <c r="D21" s="73">
        <v>12</v>
      </c>
      <c r="E21" s="69">
        <v>138.06200000000001</v>
      </c>
      <c r="F21" s="69">
        <v>0.82799999999999996</v>
      </c>
      <c r="G21" s="70">
        <f t="shared" si="0"/>
        <v>0.61185254031895708</v>
      </c>
      <c r="H21" s="70">
        <f t="shared" si="1"/>
        <v>9.7896406451033133</v>
      </c>
      <c r="I21" s="70">
        <f t="shared" si="2"/>
        <v>6.8527484515723192</v>
      </c>
      <c r="J21" s="74"/>
      <c r="K21" s="71"/>
      <c r="L21" s="50"/>
    </row>
    <row r="22" spans="1:256" s="51" customFormat="1">
      <c r="A22" s="57">
        <v>15</v>
      </c>
      <c r="B22" s="57">
        <v>52</v>
      </c>
      <c r="C22" s="56"/>
      <c r="D22" s="58">
        <v>1</v>
      </c>
      <c r="E22" s="60">
        <v>146.57300000000001</v>
      </c>
      <c r="F22" s="60">
        <v>1.024</v>
      </c>
      <c r="G22" s="61">
        <f t="shared" si="0"/>
        <v>0.71223849024326513</v>
      </c>
      <c r="H22" s="61">
        <f t="shared" si="1"/>
        <v>11.395815843892242</v>
      </c>
      <c r="I22" s="61">
        <f t="shared" si="2"/>
        <v>7.9770710907245688</v>
      </c>
      <c r="J22" s="65"/>
      <c r="K22" s="65"/>
      <c r="L22" s="50"/>
    </row>
    <row r="23" spans="1:256" s="51" customFormat="1">
      <c r="A23" s="57">
        <v>16</v>
      </c>
      <c r="B23" s="57">
        <v>52</v>
      </c>
      <c r="C23" s="57"/>
      <c r="D23" s="72">
        <v>1</v>
      </c>
      <c r="E23" s="60">
        <v>141.08500000000001</v>
      </c>
      <c r="F23" s="60">
        <v>0.98599999999999999</v>
      </c>
      <c r="G23" s="61">
        <f t="shared" si="0"/>
        <v>0.71289656781764688</v>
      </c>
      <c r="H23" s="61">
        <f t="shared" si="1"/>
        <v>11.40634508508235</v>
      </c>
      <c r="I23" s="61">
        <f t="shared" si="2"/>
        <v>7.9844415595576441</v>
      </c>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7"/>
      <c r="AI23" s="57"/>
      <c r="AJ23" s="57"/>
      <c r="AK23" s="57"/>
      <c r="AL23" s="57"/>
      <c r="AM23" s="57"/>
      <c r="AN23" s="57"/>
      <c r="AO23" s="57"/>
      <c r="AP23" s="57"/>
      <c r="AQ23" s="57"/>
      <c r="AR23" s="57"/>
      <c r="AS23" s="57"/>
      <c r="AT23" s="57"/>
      <c r="AU23" s="57"/>
      <c r="AV23" s="57"/>
      <c r="AW23" s="57"/>
      <c r="AX23" s="57"/>
      <c r="AY23" s="57"/>
      <c r="AZ23" s="57"/>
      <c r="BA23" s="57"/>
      <c r="BB23" s="57"/>
      <c r="BC23" s="57"/>
      <c r="BD23" s="57"/>
      <c r="BE23" s="57"/>
      <c r="BF23" s="57"/>
      <c r="BG23" s="57"/>
      <c r="BH23" s="57"/>
      <c r="BI23" s="57"/>
      <c r="BJ23" s="57"/>
      <c r="BK23" s="57"/>
      <c r="BL23" s="57"/>
      <c r="BM23" s="57"/>
      <c r="BN23" s="57"/>
      <c r="BO23" s="57"/>
      <c r="BP23" s="57"/>
      <c r="BQ23" s="57"/>
      <c r="BR23" s="57"/>
      <c r="BS23" s="57"/>
      <c r="BT23" s="57"/>
      <c r="BU23" s="57"/>
      <c r="BV23" s="57"/>
      <c r="BW23" s="57"/>
      <c r="BX23" s="57"/>
      <c r="BY23" s="57"/>
      <c r="BZ23" s="57"/>
      <c r="CA23" s="57"/>
      <c r="CB23" s="57"/>
      <c r="CC23" s="57"/>
      <c r="CD23" s="57"/>
      <c r="CE23" s="57"/>
      <c r="CF23" s="57"/>
      <c r="CG23" s="57"/>
      <c r="CH23" s="57"/>
      <c r="CI23" s="57"/>
      <c r="CJ23" s="57"/>
      <c r="CK23" s="57"/>
      <c r="CL23" s="57"/>
      <c r="CM23" s="57"/>
      <c r="CN23" s="57"/>
      <c r="CO23" s="57"/>
      <c r="CP23" s="57"/>
      <c r="CQ23" s="57"/>
      <c r="CR23" s="57"/>
      <c r="CS23" s="57"/>
      <c r="CT23" s="57"/>
      <c r="CU23" s="57"/>
      <c r="CV23" s="57"/>
      <c r="CW23" s="57"/>
      <c r="CX23" s="57"/>
      <c r="CY23" s="57"/>
      <c r="CZ23" s="57"/>
      <c r="DA23" s="57"/>
      <c r="DB23" s="57"/>
      <c r="DC23" s="57"/>
      <c r="DD23" s="57"/>
      <c r="DE23" s="57"/>
      <c r="DF23" s="57"/>
      <c r="DG23" s="57"/>
      <c r="DH23" s="57"/>
      <c r="DI23" s="57"/>
      <c r="DJ23" s="57"/>
      <c r="DK23" s="57"/>
      <c r="DL23" s="57"/>
      <c r="DM23" s="57"/>
      <c r="DN23" s="57"/>
      <c r="DO23" s="57"/>
      <c r="DP23" s="57"/>
      <c r="DQ23" s="57"/>
      <c r="DR23" s="57"/>
      <c r="DS23" s="57"/>
      <c r="DT23" s="57"/>
      <c r="DU23" s="57"/>
      <c r="DV23" s="57"/>
      <c r="DW23" s="57"/>
      <c r="DX23" s="57"/>
      <c r="DY23" s="57"/>
      <c r="DZ23" s="57"/>
      <c r="EA23" s="57"/>
      <c r="EB23" s="57"/>
      <c r="EC23" s="57"/>
      <c r="ED23" s="57"/>
      <c r="EE23" s="57"/>
      <c r="EF23" s="57"/>
      <c r="EG23" s="57"/>
      <c r="EH23" s="57"/>
      <c r="EI23" s="57"/>
      <c r="EJ23" s="57"/>
      <c r="EK23" s="57"/>
      <c r="EL23" s="57"/>
      <c r="EM23" s="57"/>
      <c r="EN23" s="57"/>
      <c r="EO23" s="57"/>
      <c r="EP23" s="57"/>
      <c r="EQ23" s="57"/>
      <c r="ER23" s="57"/>
      <c r="ES23" s="57"/>
      <c r="ET23" s="57"/>
      <c r="EU23" s="57"/>
      <c r="EV23" s="57"/>
      <c r="EW23" s="57"/>
      <c r="EX23" s="57"/>
      <c r="EY23" s="57"/>
      <c r="EZ23" s="57"/>
      <c r="FA23" s="57"/>
      <c r="FB23" s="57"/>
      <c r="FC23" s="57"/>
      <c r="FD23" s="57"/>
      <c r="FE23" s="57"/>
      <c r="FF23" s="57"/>
      <c r="FG23" s="57"/>
      <c r="FH23" s="57"/>
      <c r="FI23" s="57"/>
      <c r="FJ23" s="57"/>
      <c r="FK23" s="57"/>
      <c r="FL23" s="57"/>
      <c r="FM23" s="57"/>
      <c r="FN23" s="57"/>
      <c r="FO23" s="57"/>
      <c r="FP23" s="57"/>
      <c r="FQ23" s="57"/>
      <c r="FR23" s="57"/>
      <c r="FS23" s="57"/>
      <c r="FT23" s="57"/>
      <c r="FU23" s="57"/>
      <c r="FV23" s="57"/>
      <c r="FW23" s="57"/>
      <c r="FX23" s="57"/>
      <c r="FY23" s="57"/>
      <c r="FZ23" s="57"/>
      <c r="GA23" s="57"/>
      <c r="GB23" s="57"/>
      <c r="GC23" s="57"/>
      <c r="GD23" s="57"/>
      <c r="GE23" s="57"/>
      <c r="GF23" s="57"/>
      <c r="GG23" s="57"/>
      <c r="GH23" s="57"/>
      <c r="GI23" s="57"/>
      <c r="GJ23" s="57"/>
      <c r="GK23" s="57"/>
      <c r="GL23" s="57"/>
      <c r="GM23" s="57"/>
      <c r="GN23" s="57"/>
      <c r="GO23" s="57"/>
      <c r="GP23" s="57"/>
      <c r="GQ23" s="57"/>
      <c r="GR23" s="57"/>
      <c r="GS23" s="57"/>
      <c r="GT23" s="57"/>
      <c r="GU23" s="57"/>
      <c r="GV23" s="57"/>
      <c r="GW23" s="57"/>
      <c r="GX23" s="57"/>
      <c r="GY23" s="57"/>
      <c r="GZ23" s="57"/>
      <c r="HA23" s="57"/>
      <c r="HB23" s="57"/>
      <c r="HC23" s="57"/>
      <c r="HD23" s="57"/>
      <c r="HE23" s="57"/>
      <c r="HF23" s="57"/>
      <c r="HG23" s="57"/>
      <c r="HH23" s="57"/>
      <c r="HI23" s="57"/>
      <c r="HJ23" s="57"/>
      <c r="HK23" s="57"/>
      <c r="HL23" s="57"/>
      <c r="HM23" s="57"/>
      <c r="HN23" s="57"/>
      <c r="HO23" s="57"/>
      <c r="HP23" s="57"/>
      <c r="HQ23" s="57"/>
      <c r="HR23" s="57"/>
      <c r="HS23" s="57"/>
      <c r="HT23" s="57"/>
      <c r="HU23" s="57"/>
      <c r="HV23" s="57"/>
      <c r="HW23" s="57"/>
      <c r="HX23" s="57"/>
      <c r="HY23" s="57"/>
      <c r="HZ23" s="57"/>
      <c r="IA23" s="57"/>
      <c r="IB23" s="57"/>
      <c r="IC23" s="57"/>
      <c r="ID23" s="57"/>
      <c r="IE23" s="57"/>
      <c r="IF23" s="57"/>
      <c r="IG23" s="57"/>
      <c r="IH23" s="57"/>
      <c r="II23" s="57"/>
      <c r="IJ23" s="57"/>
      <c r="IK23" s="57"/>
      <c r="IL23" s="57"/>
      <c r="IM23" s="57"/>
      <c r="IN23" s="57"/>
      <c r="IO23" s="57"/>
      <c r="IP23" s="57"/>
      <c r="IQ23" s="57"/>
      <c r="IR23" s="57"/>
      <c r="IS23" s="57"/>
      <c r="IT23" s="57"/>
      <c r="IU23" s="57"/>
      <c r="IV23" s="57"/>
    </row>
    <row r="24" spans="1:256" s="51" customFormat="1">
      <c r="A24" s="57">
        <v>17</v>
      </c>
      <c r="B24" s="57">
        <v>52</v>
      </c>
      <c r="C24" s="57"/>
      <c r="D24" s="63">
        <v>3</v>
      </c>
      <c r="E24" s="60">
        <v>136.59</v>
      </c>
      <c r="F24" s="60">
        <v>0.95799999999999996</v>
      </c>
      <c r="G24" s="61">
        <f t="shared" si="0"/>
        <v>0.7158127704619961</v>
      </c>
      <c r="H24" s="61">
        <f t="shared" si="1"/>
        <v>11.453004327391938</v>
      </c>
      <c r="I24" s="61">
        <f t="shared" si="2"/>
        <v>8.0171030291743559</v>
      </c>
      <c r="J24" s="62"/>
      <c r="K24" s="62"/>
      <c r="L24" s="50"/>
    </row>
    <row r="25" spans="1:256" s="51" customFormat="1">
      <c r="A25" s="66">
        <v>18</v>
      </c>
      <c r="B25" s="67">
        <v>52</v>
      </c>
      <c r="C25" s="66"/>
      <c r="D25" s="75">
        <v>3</v>
      </c>
      <c r="E25" s="69">
        <v>138.75200000000001</v>
      </c>
      <c r="F25" s="69">
        <v>0.96699999999999997</v>
      </c>
      <c r="G25" s="70">
        <f t="shared" si="0"/>
        <v>0.71109704777558169</v>
      </c>
      <c r="H25" s="70">
        <f t="shared" si="1"/>
        <v>11.377552764409307</v>
      </c>
      <c r="I25" s="70">
        <f t="shared" si="2"/>
        <v>7.9642869350865144</v>
      </c>
      <c r="J25" s="71"/>
      <c r="K25" s="71"/>
      <c r="L25" s="50"/>
    </row>
    <row r="26" spans="1:256" s="51" customFormat="1">
      <c r="A26" s="57">
        <v>19</v>
      </c>
      <c r="B26" s="57">
        <v>51</v>
      </c>
      <c r="C26" s="76"/>
      <c r="D26" s="63">
        <v>46</v>
      </c>
      <c r="E26" s="60">
        <v>141.322</v>
      </c>
      <c r="F26" s="60">
        <v>0.82599999999999996</v>
      </c>
      <c r="G26" s="61">
        <f t="shared" si="0"/>
        <v>0.59605299256083744</v>
      </c>
      <c r="H26" s="61">
        <f t="shared" si="1"/>
        <v>9.536847880973399</v>
      </c>
      <c r="I26" s="70">
        <f t="shared" si="2"/>
        <v>6.6757935166813791</v>
      </c>
      <c r="J26" s="65"/>
      <c r="K26" s="65"/>
      <c r="L26" s="50"/>
    </row>
    <row r="27" spans="1:256" s="51" customFormat="1">
      <c r="A27" s="57">
        <v>21</v>
      </c>
      <c r="B27" s="57">
        <v>51</v>
      </c>
      <c r="C27" s="57"/>
      <c r="D27" s="63">
        <v>46</v>
      </c>
      <c r="E27" s="60">
        <v>139.30600000000001</v>
      </c>
      <c r="F27" s="60">
        <v>1.8009999999999999</v>
      </c>
      <c r="G27" s="61">
        <f t="shared" si="0"/>
        <v>1.3197825287793443</v>
      </c>
      <c r="H27" s="61">
        <f t="shared" si="1"/>
        <v>21.116520460469509</v>
      </c>
      <c r="I27" s="70">
        <f t="shared" si="2"/>
        <v>14.781564322328656</v>
      </c>
      <c r="J27" s="62"/>
      <c r="K27" s="62"/>
      <c r="L27" s="50"/>
    </row>
    <row r="28" spans="1:256" s="51" customFormat="1">
      <c r="A28" s="57">
        <v>22</v>
      </c>
      <c r="B28" s="57">
        <v>51</v>
      </c>
      <c r="C28" s="57"/>
      <c r="D28" s="63">
        <v>3</v>
      </c>
      <c r="E28" s="60">
        <v>138.304</v>
      </c>
      <c r="F28" s="77">
        <v>0.91400000000000003</v>
      </c>
      <c r="G28" s="61">
        <f t="shared" si="0"/>
        <v>0.67428962853259644</v>
      </c>
      <c r="H28" s="61">
        <f t="shared" si="1"/>
        <v>10.788634056521543</v>
      </c>
      <c r="I28" s="70">
        <f t="shared" si="2"/>
        <v>7.55204383956508</v>
      </c>
      <c r="J28" s="64"/>
      <c r="K28" s="78"/>
    </row>
    <row r="29" spans="1:256" s="51" customFormat="1">
      <c r="A29" s="66">
        <v>23</v>
      </c>
      <c r="B29" s="67">
        <v>51</v>
      </c>
      <c r="C29" s="66"/>
      <c r="D29" s="68">
        <v>3</v>
      </c>
      <c r="E29" s="69">
        <v>137.61699999999999</v>
      </c>
      <c r="F29" s="69">
        <v>0.90900000000000003</v>
      </c>
      <c r="G29" s="61">
        <f t="shared" si="0"/>
        <v>0.67400141169038286</v>
      </c>
      <c r="H29" s="61">
        <f t="shared" si="1"/>
        <v>10.784022587046126</v>
      </c>
      <c r="I29" s="70">
        <f t="shared" si="2"/>
        <v>7.5488158109322878</v>
      </c>
      <c r="J29" s="74"/>
      <c r="K29" s="74"/>
      <c r="L29" s="50"/>
    </row>
    <row r="30" spans="1:256" s="51" customFormat="1">
      <c r="A30" s="57">
        <v>24</v>
      </c>
      <c r="B30" s="57">
        <v>51</v>
      </c>
      <c r="C30" s="57"/>
      <c r="D30" s="63">
        <v>1</v>
      </c>
      <c r="E30" s="59">
        <v>138.304</v>
      </c>
      <c r="F30" s="60">
        <v>0.84299999999999997</v>
      </c>
      <c r="G30" s="61">
        <f t="shared" si="0"/>
        <v>0.62184354806722553</v>
      </c>
      <c r="H30" s="61">
        <f t="shared" si="1"/>
        <v>9.9494967690756084</v>
      </c>
      <c r="I30" s="61">
        <f t="shared" si="2"/>
        <v>6.9646477383529257</v>
      </c>
      <c r="J30" s="79"/>
      <c r="K30" s="79"/>
      <c r="L30" s="50"/>
    </row>
    <row r="31" spans="1:256" s="51" customFormat="1">
      <c r="A31" s="57">
        <v>25</v>
      </c>
      <c r="B31" s="57">
        <v>51</v>
      </c>
      <c r="C31" s="57"/>
      <c r="D31" s="63">
        <v>1</v>
      </c>
      <c r="E31" s="60">
        <v>147.72399999999999</v>
      </c>
      <c r="F31" s="60">
        <v>0.97</v>
      </c>
      <c r="G31" s="61">
        <f t="shared" si="0"/>
        <v>0.66929018037098764</v>
      </c>
      <c r="H31" s="61">
        <f t="shared" si="1"/>
        <v>10.708642885935802</v>
      </c>
      <c r="I31" s="61">
        <f t="shared" si="2"/>
        <v>7.4960500201550611</v>
      </c>
      <c r="J31" s="62"/>
      <c r="K31" s="62"/>
      <c r="L31" s="50"/>
    </row>
    <row r="32" spans="1:256" s="51" customFormat="1">
      <c r="A32" s="57">
        <v>27</v>
      </c>
      <c r="B32" s="57">
        <v>50</v>
      </c>
      <c r="C32" s="57"/>
      <c r="D32" s="72">
        <v>164</v>
      </c>
      <c r="E32" s="60">
        <v>145.50399999999999</v>
      </c>
      <c r="F32" s="60">
        <v>0.73699999999999999</v>
      </c>
      <c r="G32" s="61">
        <f t="shared" si="0"/>
        <v>0.51619236729259466</v>
      </c>
      <c r="H32" s="61">
        <f t="shared" si="1"/>
        <v>8.2590778766815145</v>
      </c>
      <c r="I32" s="61">
        <f t="shared" si="2"/>
        <v>5.7813545136770594</v>
      </c>
      <c r="J32" s="64"/>
      <c r="K32" s="65"/>
      <c r="L32" s="50"/>
    </row>
    <row r="33" spans="1:12" s="51" customFormat="1">
      <c r="A33" s="67">
        <v>28</v>
      </c>
      <c r="B33" s="67">
        <v>50</v>
      </c>
      <c r="C33" s="66"/>
      <c r="D33" s="73">
        <v>164</v>
      </c>
      <c r="E33" s="69">
        <v>145.63499999999999</v>
      </c>
      <c r="F33" s="69">
        <v>0.73499999999999999</v>
      </c>
      <c r="G33" s="70">
        <f t="shared" si="0"/>
        <v>0.51431817150861237</v>
      </c>
      <c r="H33" s="70">
        <f t="shared" si="1"/>
        <v>8.2290907441377978</v>
      </c>
      <c r="I33" s="70">
        <f t="shared" si="2"/>
        <v>5.7603635208964583</v>
      </c>
      <c r="J33" s="71"/>
      <c r="K33" s="71"/>
      <c r="L33" s="50"/>
    </row>
    <row r="34" spans="1:12" s="51" customFormat="1">
      <c r="A34" s="57">
        <v>29</v>
      </c>
      <c r="B34" s="57">
        <v>50</v>
      </c>
      <c r="C34" s="57"/>
      <c r="D34" s="63">
        <v>3</v>
      </c>
      <c r="E34" s="60">
        <v>142.92099999999999</v>
      </c>
      <c r="F34" s="60">
        <v>0.97499999999999998</v>
      </c>
      <c r="G34" s="61">
        <f t="shared" si="0"/>
        <v>0.69572846007815858</v>
      </c>
      <c r="H34" s="61">
        <f t="shared" si="1"/>
        <v>11.131655361250537</v>
      </c>
      <c r="I34" s="61">
        <f t="shared" si="2"/>
        <v>7.792158752875376</v>
      </c>
      <c r="J34" s="62"/>
      <c r="K34" s="62"/>
      <c r="L34" s="50"/>
    </row>
    <row r="35" spans="1:12" s="51" customFormat="1">
      <c r="A35" s="57">
        <v>30</v>
      </c>
      <c r="B35" s="57">
        <v>50</v>
      </c>
      <c r="C35" s="57"/>
      <c r="D35" s="63">
        <v>1</v>
      </c>
      <c r="E35" s="60">
        <v>140.54499999999999</v>
      </c>
      <c r="F35" s="60">
        <v>0.93200000000000005</v>
      </c>
      <c r="G35" s="61">
        <f t="shared" si="0"/>
        <v>0.67643806510057858</v>
      </c>
      <c r="H35" s="61">
        <f t="shared" si="1"/>
        <v>10.823009041609257</v>
      </c>
      <c r="I35" s="61">
        <f t="shared" si="2"/>
        <v>7.5761063291264792</v>
      </c>
      <c r="J35" s="62"/>
      <c r="K35" s="62"/>
      <c r="L35" s="50"/>
    </row>
    <row r="36" spans="1:12" s="86" customFormat="1" ht="12.75">
      <c r="A36" s="80">
        <v>32</v>
      </c>
      <c r="B36" s="80">
        <v>50</v>
      </c>
      <c r="C36" s="81"/>
      <c r="D36" s="58">
        <v>1</v>
      </c>
      <c r="E36" s="82">
        <v>145.64599999999999</v>
      </c>
      <c r="F36" s="77">
        <v>0.96799999999999997</v>
      </c>
      <c r="G36" s="83">
        <f t="shared" si="0"/>
        <v>0.67759351275402613</v>
      </c>
      <c r="H36" s="83">
        <f t="shared" si="1"/>
        <v>10.841496204064418</v>
      </c>
      <c r="I36" s="83">
        <f t="shared" si="2"/>
        <v>7.5890473428450917</v>
      </c>
      <c r="J36" s="84"/>
      <c r="K36" s="84"/>
      <c r="L36" s="85"/>
    </row>
    <row r="37" spans="1:12" s="51" customFormat="1">
      <c r="A37" s="87">
        <v>33</v>
      </c>
      <c r="B37" s="67">
        <v>50</v>
      </c>
      <c r="C37" s="66"/>
      <c r="D37" s="75">
        <v>3</v>
      </c>
      <c r="E37" s="88">
        <v>144.81299999999999</v>
      </c>
      <c r="F37" s="69">
        <v>0.98699999999999999</v>
      </c>
      <c r="G37" s="70">
        <f t="shared" si="0"/>
        <v>0.69495031258061879</v>
      </c>
      <c r="H37" s="70">
        <f t="shared" si="1"/>
        <v>11.119205001289901</v>
      </c>
      <c r="I37" s="70">
        <f t="shared" si="2"/>
        <v>7.7834435009029299</v>
      </c>
      <c r="J37" s="74"/>
      <c r="K37" s="71"/>
      <c r="L37" s="50"/>
    </row>
    <row r="38" spans="1:12" s="51" customFormat="1">
      <c r="A38" s="89">
        <v>34</v>
      </c>
      <c r="B38" s="57">
        <v>56</v>
      </c>
      <c r="C38" s="56"/>
      <c r="D38" s="63">
        <v>4.5</v>
      </c>
      <c r="E38" s="60">
        <v>144.24199999999999</v>
      </c>
      <c r="F38" s="60">
        <v>1.1240000000000001</v>
      </c>
      <c r="G38" s="61">
        <f t="shared" si="0"/>
        <v>0.79472061989980003</v>
      </c>
      <c r="H38" s="61">
        <f t="shared" si="1"/>
        <v>12.7155299183968</v>
      </c>
      <c r="I38" s="61">
        <f t="shared" si="2"/>
        <v>8.9008709428777593</v>
      </c>
      <c r="L38" s="50"/>
    </row>
    <row r="39" spans="1:12" s="51" customFormat="1">
      <c r="A39" s="89">
        <v>37</v>
      </c>
      <c r="B39" s="57">
        <v>56</v>
      </c>
      <c r="C39" s="56"/>
      <c r="D39" s="63">
        <v>4.5</v>
      </c>
      <c r="E39" s="60">
        <v>144.03299999999999</v>
      </c>
      <c r="F39" s="60">
        <v>1.125</v>
      </c>
      <c r="G39" s="61">
        <f t="shared" si="0"/>
        <v>0.79660127907912814</v>
      </c>
      <c r="H39" s="61">
        <f t="shared" si="1"/>
        <v>12.74562046526605</v>
      </c>
      <c r="I39" s="61">
        <f t="shared" si="2"/>
        <v>8.9219343256862338</v>
      </c>
      <c r="L39" s="50"/>
    </row>
    <row r="40" spans="1:12" s="51" customFormat="1">
      <c r="A40" s="89">
        <v>38</v>
      </c>
      <c r="B40" s="57">
        <v>56</v>
      </c>
      <c r="C40" s="56"/>
      <c r="D40" s="63">
        <v>3</v>
      </c>
      <c r="E40" s="60">
        <v>144.58600000000001</v>
      </c>
      <c r="F40" s="60">
        <v>1.038</v>
      </c>
      <c r="G40" s="61">
        <f t="shared" si="0"/>
        <v>0.73207201007923806</v>
      </c>
      <c r="H40" s="61">
        <f t="shared" si="1"/>
        <v>11.713152161267809</v>
      </c>
      <c r="I40" s="61">
        <f t="shared" si="2"/>
        <v>8.199206512887466</v>
      </c>
      <c r="L40" s="50"/>
    </row>
    <row r="41" spans="1:12" s="51" customFormat="1">
      <c r="A41" s="87">
        <v>39</v>
      </c>
      <c r="B41" s="67">
        <v>56</v>
      </c>
      <c r="C41" s="66"/>
      <c r="D41" s="73">
        <v>3</v>
      </c>
      <c r="E41" s="69">
        <v>143.441</v>
      </c>
      <c r="F41" s="69">
        <v>1.03</v>
      </c>
      <c r="G41" s="70">
        <f t="shared" si="0"/>
        <v>0.73231647389293375</v>
      </c>
      <c r="H41" s="70">
        <f t="shared" si="1"/>
        <v>11.71706358228694</v>
      </c>
      <c r="I41" s="70">
        <f t="shared" si="2"/>
        <v>8.2019445076008584</v>
      </c>
      <c r="J41" s="90"/>
      <c r="K41" s="90"/>
      <c r="L41" s="50"/>
    </row>
    <row r="42" spans="1:12" s="51" customFormat="1">
      <c r="A42" s="89">
        <v>40</v>
      </c>
      <c r="B42" s="57">
        <v>56</v>
      </c>
      <c r="D42" s="63">
        <v>1</v>
      </c>
      <c r="E42" s="60">
        <v>140.27000000000001</v>
      </c>
      <c r="F42" s="60">
        <v>1.006</v>
      </c>
      <c r="G42" s="61">
        <f t="shared" si="0"/>
        <v>0.73167148512393843</v>
      </c>
      <c r="H42" s="61">
        <f t="shared" si="1"/>
        <v>11.706743761983015</v>
      </c>
      <c r="I42" s="61">
        <f t="shared" si="2"/>
        <v>8.1947206333881102</v>
      </c>
      <c r="L42" s="50"/>
    </row>
    <row r="43" spans="1:12" s="51" customFormat="1">
      <c r="A43" s="89">
        <v>41</v>
      </c>
      <c r="B43" s="57">
        <v>56</v>
      </c>
      <c r="D43" s="63">
        <v>1</v>
      </c>
      <c r="E43" s="60">
        <v>139.476</v>
      </c>
      <c r="F43" s="77">
        <v>0.997</v>
      </c>
      <c r="G43" s="61">
        <f t="shared" si="0"/>
        <v>0.72931511498123813</v>
      </c>
      <c r="H43" s="61">
        <f t="shared" si="1"/>
        <v>11.66904183969981</v>
      </c>
      <c r="I43" s="61">
        <f t="shared" si="2"/>
        <v>8.1683292877898666</v>
      </c>
      <c r="L43" s="50"/>
    </row>
    <row r="44" spans="1:12" s="51" customFormat="1">
      <c r="A44" s="89">
        <v>42</v>
      </c>
      <c r="B44" s="57">
        <v>55</v>
      </c>
      <c r="C44" s="56"/>
      <c r="D44" s="63">
        <v>11.5</v>
      </c>
      <c r="E44" s="60">
        <v>144.947</v>
      </c>
      <c r="F44" s="60">
        <v>0.91700000000000004</v>
      </c>
      <c r="G44" s="61">
        <f t="shared" si="0"/>
        <v>0.6449928903333576</v>
      </c>
      <c r="H44" s="61">
        <f t="shared" si="1"/>
        <v>10.319886245333722</v>
      </c>
      <c r="I44" s="61">
        <f t="shared" si="2"/>
        <v>7.2239203717336045</v>
      </c>
      <c r="L44" s="50"/>
    </row>
    <row r="45" spans="1:12" s="51" customFormat="1">
      <c r="A45" s="90">
        <v>43</v>
      </c>
      <c r="B45" s="67">
        <v>55</v>
      </c>
      <c r="C45" s="66"/>
      <c r="D45" s="91">
        <v>11.5</v>
      </c>
      <c r="E45" s="69">
        <v>147.77500000000001</v>
      </c>
      <c r="F45" s="69">
        <v>0.92600000000000005</v>
      </c>
      <c r="G45" s="70">
        <f t="shared" si="0"/>
        <v>0.63866531157886308</v>
      </c>
      <c r="H45" s="70">
        <f t="shared" si="1"/>
        <v>10.218644985261809</v>
      </c>
      <c r="I45" s="70">
        <f t="shared" si="2"/>
        <v>7.153051489683266</v>
      </c>
      <c r="J45" s="90"/>
      <c r="K45" s="90"/>
      <c r="L45" s="50"/>
    </row>
    <row r="46" spans="1:12" s="51" customFormat="1">
      <c r="A46" s="89">
        <v>44</v>
      </c>
      <c r="B46" s="57">
        <v>55</v>
      </c>
      <c r="D46" s="63">
        <v>1</v>
      </c>
      <c r="E46" s="60">
        <v>142.55699999999999</v>
      </c>
      <c r="F46" s="60">
        <v>1.0129999999999999</v>
      </c>
      <c r="G46" s="61">
        <f t="shared" si="0"/>
        <v>0.72475472326313384</v>
      </c>
      <c r="H46" s="61">
        <f t="shared" si="1"/>
        <v>11.596075572210141</v>
      </c>
      <c r="I46" s="61">
        <f t="shared" si="2"/>
        <v>8.1172529005470988</v>
      </c>
    </row>
    <row r="47" spans="1:12" s="51" customFormat="1">
      <c r="A47" s="89">
        <v>45</v>
      </c>
      <c r="B47" s="57">
        <v>55</v>
      </c>
      <c r="D47" s="63">
        <v>1</v>
      </c>
      <c r="E47" s="60">
        <v>142.58600000000001</v>
      </c>
      <c r="F47" s="92">
        <v>1.016</v>
      </c>
      <c r="G47" s="61">
        <f t="shared" si="0"/>
        <v>0.72675342640569995</v>
      </c>
      <c r="H47" s="61">
        <f t="shared" si="1"/>
        <v>11.628054822491199</v>
      </c>
      <c r="I47" s="61">
        <f t="shared" si="2"/>
        <v>8.1396383757438393</v>
      </c>
    </row>
    <row r="48" spans="1:12" s="51" customFormat="1">
      <c r="A48" s="89">
        <v>46</v>
      </c>
      <c r="B48" s="57">
        <v>55</v>
      </c>
      <c r="D48" s="63">
        <v>3</v>
      </c>
      <c r="E48" s="60">
        <v>144.518</v>
      </c>
      <c r="F48" s="60">
        <v>1.0149999999999999</v>
      </c>
      <c r="G48" s="83">
        <f t="shared" si="0"/>
        <v>0.71617326477366539</v>
      </c>
      <c r="H48" s="61">
        <f t="shared" si="1"/>
        <v>11.458772236378646</v>
      </c>
      <c r="I48" s="70">
        <f t="shared" si="2"/>
        <v>8.0211405654650516</v>
      </c>
    </row>
    <row r="49" spans="1:9" s="51" customFormat="1">
      <c r="A49" s="89">
        <v>47</v>
      </c>
      <c r="B49" s="57">
        <v>55</v>
      </c>
      <c r="D49" s="63">
        <v>3</v>
      </c>
      <c r="E49" s="60">
        <v>142.779</v>
      </c>
      <c r="F49" s="60">
        <v>1.0149999999999999</v>
      </c>
      <c r="G49" s="70">
        <f t="shared" si="0"/>
        <v>0.72503969874067342</v>
      </c>
      <c r="H49" s="70">
        <f t="shared" si="1"/>
        <v>11.600635179850775</v>
      </c>
      <c r="I49" s="61">
        <f t="shared" si="2"/>
        <v>8.1204446258955425</v>
      </c>
    </row>
    <row r="50" spans="1:9" s="51" customFormat="1">
      <c r="A50" s="89">
        <v>48</v>
      </c>
      <c r="B50" s="93" t="s">
        <v>145</v>
      </c>
      <c r="D50" s="63">
        <v>5</v>
      </c>
      <c r="E50" s="60">
        <v>141.76</v>
      </c>
      <c r="F50" s="60">
        <v>1.0680000000000001</v>
      </c>
      <c r="G50" s="61">
        <f t="shared" si="0"/>
        <v>0.76851946836657548</v>
      </c>
      <c r="H50" s="61">
        <f t="shared" si="1"/>
        <v>12.296311493865208</v>
      </c>
      <c r="I50" s="61">
        <f t="shared" si="2"/>
        <v>8.6074180457056446</v>
      </c>
    </row>
    <row r="51" spans="1:9" s="51" customFormat="1">
      <c r="A51" s="89">
        <v>49</v>
      </c>
      <c r="B51" s="93" t="s">
        <v>145</v>
      </c>
      <c r="D51" s="63">
        <v>1</v>
      </c>
      <c r="E51" s="60">
        <v>146.357</v>
      </c>
      <c r="F51" s="60">
        <v>1.071</v>
      </c>
      <c r="G51" s="61">
        <f t="shared" si="0"/>
        <v>0.7460876830765949</v>
      </c>
      <c r="H51" s="61">
        <f t="shared" si="1"/>
        <v>11.937402929225518</v>
      </c>
      <c r="I51" s="70">
        <f t="shared" si="2"/>
        <v>8.3561820504578623</v>
      </c>
    </row>
    <row r="52" spans="1:9" s="51" customFormat="1">
      <c r="A52" s="89">
        <v>51</v>
      </c>
      <c r="B52" s="93" t="s">
        <v>145</v>
      </c>
      <c r="D52" s="63">
        <v>5</v>
      </c>
      <c r="E52" s="60">
        <v>142.721</v>
      </c>
      <c r="F52" s="60">
        <v>1.071</v>
      </c>
      <c r="G52" s="61">
        <f t="shared" si="0"/>
        <v>0.76540670735631511</v>
      </c>
      <c r="H52" s="61">
        <f t="shared" si="1"/>
        <v>12.246507317701042</v>
      </c>
      <c r="I52" s="61">
        <f t="shared" si="2"/>
        <v>8.5725551223907281</v>
      </c>
    </row>
    <row r="53" spans="1:9" s="51" customFormat="1">
      <c r="A53" s="89">
        <v>53</v>
      </c>
      <c r="B53" s="93" t="s">
        <v>145</v>
      </c>
      <c r="D53" s="63">
        <v>1</v>
      </c>
      <c r="E53" s="60">
        <v>145.94999999999999</v>
      </c>
      <c r="F53" s="60">
        <v>1.0720000000000001</v>
      </c>
      <c r="G53" s="70">
        <f t="shared" si="0"/>
        <v>0.74890111512015645</v>
      </c>
      <c r="H53" s="70">
        <f t="shared" si="1"/>
        <v>11.982417841922503</v>
      </c>
      <c r="I53" s="61">
        <f t="shared" si="2"/>
        <v>8.387692489345751</v>
      </c>
    </row>
    <row r="54" spans="1:9" s="51" customFormat="1">
      <c r="A54" s="89">
        <v>54</v>
      </c>
      <c r="B54" s="92">
        <v>54</v>
      </c>
      <c r="D54" s="94">
        <v>11</v>
      </c>
      <c r="E54" s="92">
        <v>144.74100000000001</v>
      </c>
      <c r="F54" s="92">
        <v>0.84</v>
      </c>
      <c r="G54" s="61">
        <f t="shared" si="0"/>
        <v>0.59161284990843332</v>
      </c>
      <c r="H54" s="61">
        <f t="shared" si="1"/>
        <v>9.4658055985349332</v>
      </c>
      <c r="I54" s="61">
        <f t="shared" si="2"/>
        <v>6.6260639189744532</v>
      </c>
    </row>
    <row r="55" spans="1:9">
      <c r="A55" s="89">
        <v>55</v>
      </c>
      <c r="B55" s="95">
        <v>54</v>
      </c>
      <c r="D55" s="96">
        <v>11</v>
      </c>
      <c r="E55" s="95">
        <v>144.33699999999999</v>
      </c>
      <c r="F55" s="95">
        <v>0.84099999999999997</v>
      </c>
      <c r="G55" s="61">
        <f t="shared" si="0"/>
        <v>0.59400395444921683</v>
      </c>
      <c r="H55" s="61">
        <f t="shared" si="1"/>
        <v>9.5040632711874693</v>
      </c>
      <c r="I55" s="61">
        <f t="shared" si="2"/>
        <v>6.6528442898312283</v>
      </c>
    </row>
    <row r="56" spans="1:9">
      <c r="A56" s="89">
        <v>60</v>
      </c>
      <c r="B56" s="95">
        <v>54</v>
      </c>
      <c r="D56" s="96">
        <v>1</v>
      </c>
      <c r="E56" s="95">
        <v>146.74199999999999</v>
      </c>
      <c r="F56" s="95">
        <v>1.091</v>
      </c>
      <c r="G56" s="61">
        <f t="shared" si="0"/>
        <v>0.75801119771080649</v>
      </c>
      <c r="H56" s="61">
        <f t="shared" si="1"/>
        <v>12.128179163372904</v>
      </c>
      <c r="I56" s="61">
        <f t="shared" si="2"/>
        <v>8.4897254143610326</v>
      </c>
    </row>
    <row r="57" spans="1:9">
      <c r="A57" s="89">
        <v>61</v>
      </c>
      <c r="B57" s="95">
        <v>54</v>
      </c>
      <c r="D57" s="96">
        <v>1</v>
      </c>
      <c r="E57" s="95">
        <v>140.25899999999999</v>
      </c>
      <c r="F57" s="95">
        <v>1.0409999999999999</v>
      </c>
      <c r="G57" s="61">
        <f t="shared" si="0"/>
        <v>0.75721795178710738</v>
      </c>
      <c r="H57" s="61">
        <f t="shared" si="1"/>
        <v>12.115487228593718</v>
      </c>
      <c r="I57" s="61">
        <f t="shared" si="2"/>
        <v>8.4808410600156012</v>
      </c>
    </row>
    <row r="58" spans="1:9">
      <c r="A58" s="89">
        <v>62</v>
      </c>
      <c r="B58" s="95">
        <v>54</v>
      </c>
      <c r="D58" s="96">
        <v>3</v>
      </c>
      <c r="E58" s="95">
        <v>140.18299999999999</v>
      </c>
      <c r="F58" s="95">
        <v>1.0309999999999999</v>
      </c>
      <c r="G58" s="61">
        <f t="shared" si="0"/>
        <v>0.75034897085422159</v>
      </c>
      <c r="H58" s="61">
        <f t="shared" si="1"/>
        <v>12.005583533667545</v>
      </c>
      <c r="I58" s="61">
        <f t="shared" si="2"/>
        <v>8.4039084735672809</v>
      </c>
    </row>
    <row r="59" spans="1:9">
      <c r="A59" s="89">
        <v>63</v>
      </c>
      <c r="B59" s="95">
        <v>54</v>
      </c>
      <c r="D59" s="96">
        <v>3</v>
      </c>
      <c r="E59" s="95">
        <v>144.386</v>
      </c>
      <c r="F59" s="95">
        <v>1.0620000000000001</v>
      </c>
      <c r="G59" s="61">
        <f t="shared" si="0"/>
        <v>0.75007354209656651</v>
      </c>
      <c r="H59" s="61">
        <f t="shared" si="1"/>
        <v>12.001176673545064</v>
      </c>
      <c r="I59" s="61">
        <f t="shared" si="2"/>
        <v>8.400823671481545</v>
      </c>
    </row>
    <row r="60" spans="1:9">
      <c r="D60" s="96"/>
      <c r="E60" s="95"/>
      <c r="F60" s="95"/>
    </row>
    <row r="61" spans="1:9">
      <c r="D61" s="96"/>
      <c r="E61" s="95"/>
      <c r="F61" s="95"/>
    </row>
    <row r="62" spans="1:9">
      <c r="D62" s="96"/>
      <c r="E62" s="95"/>
      <c r="F62" s="95"/>
    </row>
    <row r="63" spans="1:9">
      <c r="D63" s="96"/>
      <c r="E63" s="95"/>
      <c r="F63" s="95"/>
    </row>
    <row r="64" spans="1:9">
      <c r="D64" s="96"/>
      <c r="E64" s="95"/>
      <c r="F64" s="95"/>
    </row>
    <row r="65" spans="4:6">
      <c r="D65" s="96"/>
      <c r="E65" s="95"/>
      <c r="F65" s="95"/>
    </row>
    <row r="66" spans="4:6">
      <c r="D66" s="96"/>
      <c r="E66" s="95"/>
      <c r="F66" s="95"/>
    </row>
    <row r="67" spans="4:6">
      <c r="D67" s="96"/>
      <c r="E67" s="95"/>
      <c r="F67" s="95"/>
    </row>
    <row r="68" spans="4:6">
      <c r="D68" s="96"/>
      <c r="E68" s="95"/>
      <c r="F68" s="95"/>
    </row>
    <row r="69" spans="4:6">
      <c r="D69" s="96"/>
      <c r="E69" s="95"/>
      <c r="F69" s="95"/>
    </row>
    <row r="70" spans="4:6">
      <c r="D70" s="96"/>
      <c r="E70" s="95"/>
      <c r="F70" s="95"/>
    </row>
    <row r="71" spans="4:6">
      <c r="D71" s="96"/>
      <c r="E71" s="95"/>
      <c r="F71" s="95"/>
    </row>
    <row r="72" spans="4:6">
      <c r="D72" s="96"/>
      <c r="E72" s="95"/>
      <c r="F72" s="95"/>
    </row>
    <row r="73" spans="4:6">
      <c r="D73" s="96"/>
      <c r="E73" s="95"/>
      <c r="F73" s="95"/>
    </row>
    <row r="74" spans="4:6">
      <c r="D74" s="96"/>
      <c r="E74" s="95"/>
      <c r="F74" s="95"/>
    </row>
    <row r="75" spans="4:6">
      <c r="D75" s="96"/>
      <c r="E75" s="95"/>
      <c r="F75" s="95"/>
    </row>
    <row r="76" spans="4:6">
      <c r="D76" s="96"/>
      <c r="E76" s="95"/>
      <c r="F76" s="95"/>
    </row>
    <row r="77" spans="4:6">
      <c r="E77" s="95"/>
      <c r="F77" s="95"/>
    </row>
    <row r="78" spans="4:6">
      <c r="E78" s="95"/>
      <c r="F78" s="95"/>
    </row>
    <row r="79" spans="4:6">
      <c r="E79" s="95"/>
      <c r="F79" s="95"/>
    </row>
    <row r="80" spans="4:6">
      <c r="E80" s="95"/>
      <c r="F80" s="95"/>
    </row>
    <row r="81" spans="5:6">
      <c r="E81" s="95"/>
      <c r="F81" s="95"/>
    </row>
    <row r="82" spans="5:6">
      <c r="E82" s="95"/>
      <c r="F82" s="95"/>
    </row>
    <row r="83" spans="5:6">
      <c r="E83" s="95"/>
      <c r="F83" s="95"/>
    </row>
    <row r="84" spans="5:6">
      <c r="E84" s="95"/>
      <c r="F84" s="95"/>
    </row>
    <row r="85" spans="5:6">
      <c r="E85" s="95"/>
      <c r="F85" s="95"/>
    </row>
    <row r="86" spans="5:6">
      <c r="E86" s="95"/>
      <c r="F86" s="95"/>
    </row>
    <row r="87" spans="5:6">
      <c r="E87" s="95"/>
      <c r="F87" s="95"/>
    </row>
    <row r="88" spans="5:6">
      <c r="E88" s="95"/>
      <c r="F88" s="95"/>
    </row>
    <row r="89" spans="5:6">
      <c r="E89" s="95"/>
      <c r="F89" s="95"/>
    </row>
    <row r="90" spans="5:6">
      <c r="E90" s="95"/>
      <c r="F90" s="95"/>
    </row>
    <row r="91" spans="5:6">
      <c r="E91" s="95"/>
      <c r="F91" s="95"/>
    </row>
    <row r="92" spans="5:6">
      <c r="E92" s="95"/>
      <c r="F92" s="95"/>
    </row>
    <row r="93" spans="5:6">
      <c r="E93" s="95"/>
      <c r="F93" s="95"/>
    </row>
    <row r="94" spans="5:6">
      <c r="E94" s="95"/>
      <c r="F94" s="95"/>
    </row>
    <row r="95" spans="5:6">
      <c r="E95" s="95"/>
      <c r="F95" s="95"/>
    </row>
    <row r="96" spans="5:6">
      <c r="E96" s="95"/>
      <c r="F96" s="95"/>
    </row>
    <row r="97" spans="5:6">
      <c r="E97" s="95"/>
      <c r="F97" s="95"/>
    </row>
    <row r="98" spans="5:6">
      <c r="E98" s="95"/>
      <c r="F98" s="95"/>
    </row>
    <row r="99" spans="5:6">
      <c r="E99" s="95"/>
      <c r="F99" s="95"/>
    </row>
    <row r="100" spans="5:6">
      <c r="E100" s="95"/>
      <c r="F100" s="95"/>
    </row>
    <row r="101" spans="5:6">
      <c r="E101" s="95"/>
      <c r="F101" s="95"/>
    </row>
    <row r="102" spans="5:6">
      <c r="E102" s="95"/>
      <c r="F102" s="95"/>
    </row>
    <row r="103" spans="5:6">
      <c r="E103" s="95"/>
      <c r="F103" s="95"/>
    </row>
    <row r="104" spans="5:6">
      <c r="E104" s="95"/>
      <c r="F104" s="95"/>
    </row>
    <row r="105" spans="5:6">
      <c r="E105" s="95"/>
      <c r="F105" s="95"/>
    </row>
    <row r="106" spans="5:6">
      <c r="E106" s="95"/>
      <c r="F106" s="95"/>
    </row>
    <row r="107" spans="5:6">
      <c r="E107" s="95"/>
      <c r="F107" s="95"/>
    </row>
    <row r="108" spans="5:6">
      <c r="E108" s="95"/>
      <c r="F108" s="95"/>
    </row>
    <row r="109" spans="5:6">
      <c r="E109" s="95"/>
      <c r="F109" s="95"/>
    </row>
    <row r="110" spans="5:6">
      <c r="E110" s="95"/>
      <c r="F110" s="95"/>
    </row>
    <row r="111" spans="5:6">
      <c r="E111" s="95"/>
      <c r="F111" s="95"/>
    </row>
    <row r="112" spans="5:6">
      <c r="E112" s="95"/>
      <c r="F112" s="95"/>
    </row>
    <row r="113" spans="5:6">
      <c r="E113" s="95"/>
      <c r="F113" s="95"/>
    </row>
    <row r="114" spans="5:6">
      <c r="E114" s="95"/>
      <c r="F114" s="95"/>
    </row>
    <row r="115" spans="5:6">
      <c r="E115" s="95"/>
      <c r="F115" s="95"/>
    </row>
    <row r="116" spans="5:6">
      <c r="E116" s="95"/>
      <c r="F116" s="95"/>
    </row>
    <row r="117" spans="5:6">
      <c r="E117" s="95"/>
      <c r="F117" s="95"/>
    </row>
    <row r="118" spans="5:6">
      <c r="E118" s="95"/>
      <c r="F118" s="95"/>
    </row>
    <row r="119" spans="5:6">
      <c r="E119" s="95"/>
      <c r="F119" s="95"/>
    </row>
    <row r="120" spans="5:6">
      <c r="E120" s="95"/>
      <c r="F120" s="95"/>
    </row>
    <row r="121" spans="5:6">
      <c r="E121" s="95"/>
      <c r="F121" s="95"/>
    </row>
    <row r="122" spans="5:6">
      <c r="E122" s="95"/>
      <c r="F122" s="95"/>
    </row>
    <row r="123" spans="5:6">
      <c r="E123" s="95"/>
      <c r="F123" s="95"/>
    </row>
    <row r="124" spans="5:6">
      <c r="E124" s="95"/>
      <c r="F124" s="95"/>
    </row>
    <row r="125" spans="5:6">
      <c r="E125" s="95"/>
      <c r="F125" s="95"/>
    </row>
    <row r="126" spans="5:6">
      <c r="E126" s="95"/>
      <c r="F126" s="95"/>
    </row>
    <row r="127" spans="5:6">
      <c r="E127" s="95"/>
      <c r="F127" s="95"/>
    </row>
    <row r="128" spans="5:6">
      <c r="E128" s="95"/>
      <c r="F128" s="95"/>
    </row>
    <row r="129" spans="5:6">
      <c r="E129" s="95"/>
      <c r="F129" s="95"/>
    </row>
    <row r="130" spans="5:6">
      <c r="E130" s="95"/>
      <c r="F130" s="95"/>
    </row>
    <row r="131" spans="5:6">
      <c r="E131" s="95"/>
      <c r="F131" s="95"/>
    </row>
    <row r="132" spans="5:6">
      <c r="E132" s="95"/>
      <c r="F132" s="95"/>
    </row>
    <row r="133" spans="5:6">
      <c r="E133" s="95"/>
      <c r="F133" s="95"/>
    </row>
    <row r="134" spans="5:6">
      <c r="E134" s="95"/>
      <c r="F134" s="95"/>
    </row>
    <row r="135" spans="5:6">
      <c r="E135" s="95"/>
      <c r="F135" s="95"/>
    </row>
    <row r="136" spans="5:6">
      <c r="E136" s="95"/>
      <c r="F136" s="95"/>
    </row>
    <row r="137" spans="5:6">
      <c r="E137" s="95"/>
      <c r="F137" s="95"/>
    </row>
    <row r="138" spans="5:6">
      <c r="E138" s="95"/>
      <c r="F138" s="95"/>
    </row>
    <row r="139" spans="5:6">
      <c r="E139" s="95"/>
      <c r="F139" s="95"/>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workbookViewId="0">
      <selection activeCell="F35" sqref="F35"/>
    </sheetView>
  </sheetViews>
  <sheetFormatPr defaultRowHeight="15"/>
  <cols>
    <col min="1" max="1" width="21" customWidth="1"/>
    <col min="2" max="2" width="12.140625" customWidth="1"/>
  </cols>
  <sheetData>
    <row r="1" spans="1:13">
      <c r="B1">
        <v>0.4</v>
      </c>
      <c r="C1">
        <v>4</v>
      </c>
      <c r="D1">
        <v>8</v>
      </c>
      <c r="E1">
        <v>15</v>
      </c>
      <c r="F1">
        <v>31</v>
      </c>
      <c r="H1">
        <v>63</v>
      </c>
      <c r="I1">
        <v>125</v>
      </c>
      <c r="J1">
        <v>250</v>
      </c>
      <c r="K1">
        <v>500</v>
      </c>
      <c r="L1">
        <v>1000</v>
      </c>
      <c r="M1">
        <v>2000</v>
      </c>
    </row>
    <row r="2" spans="1:13">
      <c r="A2" t="s">
        <v>301</v>
      </c>
      <c r="B2">
        <v>6.44</v>
      </c>
      <c r="C2">
        <v>8.1999999999999993</v>
      </c>
      <c r="D2">
        <v>16.100000000000001</v>
      </c>
      <c r="E2">
        <v>26</v>
      </c>
      <c r="F2">
        <v>23.4</v>
      </c>
      <c r="H2">
        <v>12.3</v>
      </c>
      <c r="I2">
        <v>7.54</v>
      </c>
      <c r="J2">
        <v>1.1999999999999999E-3</v>
      </c>
      <c r="K2">
        <v>0</v>
      </c>
      <c r="L2">
        <v>0</v>
      </c>
      <c r="M2">
        <v>0</v>
      </c>
    </row>
    <row r="3" spans="1:13">
      <c r="A3" t="s">
        <v>302</v>
      </c>
      <c r="B3">
        <v>7.61</v>
      </c>
      <c r="C3">
        <v>9.9</v>
      </c>
      <c r="D3">
        <v>18.7</v>
      </c>
      <c r="E3">
        <v>28.8</v>
      </c>
      <c r="F3">
        <v>23.1</v>
      </c>
      <c r="H3">
        <v>8.32</v>
      </c>
      <c r="I3">
        <v>3.52</v>
      </c>
      <c r="J3">
        <v>0</v>
      </c>
      <c r="K3">
        <v>0</v>
      </c>
      <c r="L3">
        <v>0</v>
      </c>
      <c r="M3">
        <v>0</v>
      </c>
    </row>
    <row r="4" spans="1:13">
      <c r="B4">
        <f>AVERAGE(B2:B3)</f>
        <v>7.0250000000000004</v>
      </c>
      <c r="C4">
        <f t="shared" ref="C4:M4" si="0">AVERAGE(C2:C3)</f>
        <v>9.0500000000000007</v>
      </c>
      <c r="D4">
        <f t="shared" si="0"/>
        <v>17.399999999999999</v>
      </c>
      <c r="E4">
        <f t="shared" si="0"/>
        <v>27.4</v>
      </c>
      <c r="F4">
        <f t="shared" si="0"/>
        <v>23.25</v>
      </c>
      <c r="G4">
        <f>SUM(C4:F4)</f>
        <v>77.099999999999994</v>
      </c>
      <c r="H4">
        <f t="shared" si="0"/>
        <v>10.31</v>
      </c>
      <c r="I4">
        <f t="shared" si="0"/>
        <v>5.53</v>
      </c>
      <c r="J4">
        <f t="shared" si="0"/>
        <v>5.9999999999999995E-4</v>
      </c>
      <c r="K4">
        <f t="shared" si="0"/>
        <v>0</v>
      </c>
      <c r="L4">
        <f t="shared" si="0"/>
        <v>0</v>
      </c>
      <c r="M4">
        <f t="shared" si="0"/>
        <v>0</v>
      </c>
    </row>
    <row r="5" spans="1:13">
      <c r="A5" t="s">
        <v>303</v>
      </c>
      <c r="B5">
        <v>5.89</v>
      </c>
      <c r="C5">
        <v>5.76</v>
      </c>
      <c r="D5">
        <v>7.94</v>
      </c>
      <c r="E5">
        <v>8.2100000000000009</v>
      </c>
      <c r="F5">
        <v>8.1300000000000008</v>
      </c>
      <c r="H5">
        <v>21.9</v>
      </c>
      <c r="I5">
        <v>37.4</v>
      </c>
      <c r="J5">
        <v>4.72</v>
      </c>
      <c r="K5">
        <v>2.1000000000000001E-2</v>
      </c>
      <c r="L5">
        <v>0</v>
      </c>
      <c r="M5">
        <v>0</v>
      </c>
    </row>
    <row r="6" spans="1:13">
      <c r="A6" t="s">
        <v>304</v>
      </c>
      <c r="B6">
        <v>6.21</v>
      </c>
      <c r="C6">
        <v>6.11</v>
      </c>
      <c r="D6">
        <v>8.35</v>
      </c>
      <c r="E6">
        <v>8.84</v>
      </c>
      <c r="F6">
        <v>9.19</v>
      </c>
      <c r="H6">
        <v>23.9</v>
      </c>
      <c r="I6">
        <v>34.1</v>
      </c>
      <c r="J6">
        <v>3.27</v>
      </c>
      <c r="K6">
        <v>6.9000000000000006E-2</v>
      </c>
      <c r="L6">
        <v>0</v>
      </c>
      <c r="M6">
        <v>0</v>
      </c>
    </row>
    <row r="7" spans="1:13">
      <c r="B7">
        <f>AVERAGE(B5:B6)</f>
        <v>6.05</v>
      </c>
      <c r="C7">
        <f t="shared" ref="C7:M7" si="1">AVERAGE(C5:C6)</f>
        <v>5.9350000000000005</v>
      </c>
      <c r="D7">
        <f t="shared" si="1"/>
        <v>8.1449999999999996</v>
      </c>
      <c r="E7">
        <f t="shared" si="1"/>
        <v>8.5250000000000004</v>
      </c>
      <c r="F7">
        <f t="shared" si="1"/>
        <v>8.66</v>
      </c>
      <c r="G7">
        <f>SUM(C7:F7)</f>
        <v>31.265000000000001</v>
      </c>
      <c r="H7">
        <f t="shared" si="1"/>
        <v>22.9</v>
      </c>
      <c r="I7">
        <f t="shared" si="1"/>
        <v>35.75</v>
      </c>
      <c r="J7">
        <f t="shared" si="1"/>
        <v>3.9950000000000001</v>
      </c>
      <c r="K7">
        <f t="shared" si="1"/>
        <v>4.5000000000000005E-2</v>
      </c>
      <c r="L7">
        <f t="shared" si="1"/>
        <v>0</v>
      </c>
      <c r="M7">
        <f t="shared" si="1"/>
        <v>0</v>
      </c>
    </row>
    <row r="8" spans="1:13">
      <c r="A8" t="s">
        <v>305</v>
      </c>
      <c r="B8">
        <v>2.31</v>
      </c>
      <c r="C8">
        <v>1.86</v>
      </c>
      <c r="D8">
        <v>1.93</v>
      </c>
      <c r="E8">
        <v>1.72</v>
      </c>
      <c r="F8">
        <v>1.56</v>
      </c>
      <c r="H8">
        <v>6.91</v>
      </c>
      <c r="I8">
        <v>38.299999999999997</v>
      </c>
      <c r="J8">
        <v>39.700000000000003</v>
      </c>
      <c r="K8">
        <v>5.68</v>
      </c>
      <c r="L8">
        <v>0</v>
      </c>
      <c r="M8">
        <v>0</v>
      </c>
    </row>
    <row r="9" spans="1:13">
      <c r="A9" t="s">
        <v>306</v>
      </c>
      <c r="B9">
        <v>1.31</v>
      </c>
      <c r="C9">
        <v>0.92</v>
      </c>
      <c r="D9">
        <v>0.96</v>
      </c>
      <c r="E9">
        <v>0.85</v>
      </c>
      <c r="F9">
        <v>0.85</v>
      </c>
      <c r="H9">
        <v>4.66</v>
      </c>
      <c r="I9">
        <v>32.299999999999997</v>
      </c>
      <c r="J9">
        <v>44.4</v>
      </c>
      <c r="K9">
        <v>10.8</v>
      </c>
      <c r="L9">
        <v>2.85</v>
      </c>
      <c r="M9">
        <v>0</v>
      </c>
    </row>
    <row r="10" spans="1:13">
      <c r="B10">
        <f>AVERAGE(B8:B9)</f>
        <v>1.81</v>
      </c>
      <c r="C10">
        <f t="shared" ref="C10:L10" si="2">AVERAGE(C8:C9)</f>
        <v>1.3900000000000001</v>
      </c>
      <c r="D10">
        <f t="shared" si="2"/>
        <v>1.4449999999999998</v>
      </c>
      <c r="E10">
        <f t="shared" si="2"/>
        <v>1.2849999999999999</v>
      </c>
      <c r="F10">
        <f t="shared" si="2"/>
        <v>1.2050000000000001</v>
      </c>
      <c r="G10">
        <f>SUM(C10:F10)</f>
        <v>5.3250000000000002</v>
      </c>
      <c r="H10">
        <f t="shared" si="2"/>
        <v>5.7850000000000001</v>
      </c>
      <c r="I10">
        <f t="shared" si="2"/>
        <v>35.299999999999997</v>
      </c>
      <c r="J10">
        <f t="shared" si="2"/>
        <v>42.05</v>
      </c>
      <c r="K10">
        <f t="shared" si="2"/>
        <v>8.24</v>
      </c>
      <c r="L10">
        <f t="shared" si="2"/>
        <v>1.425</v>
      </c>
      <c r="M10">
        <v>0</v>
      </c>
    </row>
    <row r="13" spans="1:13">
      <c r="A13" s="103" t="s">
        <v>307</v>
      </c>
    </row>
    <row r="14" spans="1:13">
      <c r="B14">
        <v>52</v>
      </c>
      <c r="C14">
        <v>53</v>
      </c>
      <c r="D14">
        <v>55</v>
      </c>
      <c r="E14" t="s">
        <v>103</v>
      </c>
    </row>
    <row r="15" spans="1:13">
      <c r="A15" t="s">
        <v>308</v>
      </c>
      <c r="B15">
        <v>1.81</v>
      </c>
      <c r="C15">
        <v>6.05</v>
      </c>
      <c r="D15">
        <v>7.0250000000000004</v>
      </c>
    </row>
    <row r="16" spans="1:13" hidden="1"/>
    <row r="17" spans="1:5" hidden="1">
      <c r="A17">
        <v>4</v>
      </c>
    </row>
    <row r="18" spans="1:5" hidden="1">
      <c r="A18">
        <v>8</v>
      </c>
    </row>
    <row r="19" spans="1:5" hidden="1">
      <c r="A19">
        <v>15</v>
      </c>
    </row>
    <row r="20" spans="1:5" hidden="1">
      <c r="A20">
        <v>31</v>
      </c>
    </row>
    <row r="21" spans="1:5">
      <c r="A21" t="s">
        <v>309</v>
      </c>
      <c r="B21">
        <v>5.3250000000000002</v>
      </c>
      <c r="C21">
        <v>31.265000000000001</v>
      </c>
      <c r="D21">
        <v>77.099999999999994</v>
      </c>
    </row>
    <row r="22" spans="1:5">
      <c r="A22" t="s">
        <v>310</v>
      </c>
      <c r="B22">
        <v>5.7850000000000001</v>
      </c>
      <c r="C22">
        <v>22.9</v>
      </c>
      <c r="D22">
        <v>10.31</v>
      </c>
    </row>
    <row r="23" spans="1:5">
      <c r="A23" t="s">
        <v>311</v>
      </c>
      <c r="B23">
        <v>35.299999999999997</v>
      </c>
      <c r="C23">
        <v>35.75</v>
      </c>
      <c r="D23">
        <v>5.53</v>
      </c>
    </row>
    <row r="24" spans="1:5">
      <c r="A24" t="s">
        <v>312</v>
      </c>
      <c r="B24">
        <v>42.05</v>
      </c>
      <c r="C24">
        <v>3.9950000000000001</v>
      </c>
      <c r="D24">
        <v>5.9999999999999995E-4</v>
      </c>
    </row>
    <row r="25" spans="1:5">
      <c r="A25" t="s">
        <v>313</v>
      </c>
      <c r="B25">
        <v>8.24</v>
      </c>
      <c r="C25">
        <v>4.5000000000000005E-2</v>
      </c>
      <c r="D25">
        <v>0</v>
      </c>
    </row>
    <row r="26" spans="1:5">
      <c r="A26" t="s">
        <v>314</v>
      </c>
      <c r="B26">
        <v>1.425</v>
      </c>
      <c r="C26">
        <v>0</v>
      </c>
      <c r="D26">
        <v>0</v>
      </c>
    </row>
    <row r="27" spans="1:5">
      <c r="A27" s="219" t="s">
        <v>345</v>
      </c>
      <c r="B27">
        <v>1.21424660572329E-2</v>
      </c>
      <c r="C27">
        <v>2.2107969151671E-2</v>
      </c>
      <c r="D27">
        <v>9.9711303575394497E-2</v>
      </c>
      <c r="E27">
        <v>0.11262044336635001</v>
      </c>
    </row>
  </sheetData>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workbookViewId="0">
      <selection activeCell="F28" sqref="F28"/>
    </sheetView>
  </sheetViews>
  <sheetFormatPr defaultRowHeight="15"/>
  <cols>
    <col min="1" max="1" width="20.7109375" bestFit="1" customWidth="1"/>
    <col min="2" max="2" width="8.28515625" bestFit="1" customWidth="1"/>
    <col min="3" max="3" width="16.7109375" bestFit="1" customWidth="1"/>
    <col min="4" max="4" width="11.28515625" bestFit="1" customWidth="1"/>
    <col min="5" max="5" width="20.140625" bestFit="1" customWidth="1"/>
    <col min="6" max="6" width="11" bestFit="1" customWidth="1"/>
    <col min="7" max="7" width="23.85546875" bestFit="1" customWidth="1"/>
    <col min="8" max="8" width="14" bestFit="1" customWidth="1"/>
    <col min="9" max="9" width="12" bestFit="1" customWidth="1"/>
  </cols>
  <sheetData>
    <row r="1" spans="1:9">
      <c r="A1" t="s">
        <v>291</v>
      </c>
    </row>
    <row r="2" spans="1:9">
      <c r="A2" s="97" t="s">
        <v>292</v>
      </c>
      <c r="B2" s="97" t="s">
        <v>293</v>
      </c>
      <c r="C2" s="97" t="s">
        <v>294</v>
      </c>
      <c r="D2" s="97" t="s">
        <v>295</v>
      </c>
      <c r="E2" s="97" t="s">
        <v>296</v>
      </c>
      <c r="F2" s="97" t="s">
        <v>297</v>
      </c>
      <c r="G2" s="97" t="s">
        <v>298</v>
      </c>
      <c r="H2" s="97" t="s">
        <v>299</v>
      </c>
      <c r="I2" s="97" t="s">
        <v>300</v>
      </c>
    </row>
    <row r="3" spans="1:9">
      <c r="A3" s="97">
        <v>52</v>
      </c>
      <c r="B3" s="97">
        <v>19.4816</v>
      </c>
      <c r="C3" s="97">
        <v>38.456000000000003</v>
      </c>
      <c r="D3" s="97">
        <f>C3-B3</f>
        <v>18.974400000000003</v>
      </c>
      <c r="E3" s="97">
        <v>33.910299999999999</v>
      </c>
      <c r="F3">
        <f>E3-B3</f>
        <v>14.428699999999999</v>
      </c>
      <c r="G3" s="97">
        <v>33.735100000000003</v>
      </c>
      <c r="H3">
        <f>E3-G3</f>
        <v>0.17519999999999669</v>
      </c>
      <c r="I3">
        <f>(H3/F3)*100</f>
        <v>1.2142466057232923</v>
      </c>
    </row>
    <row r="4" spans="1:9">
      <c r="A4" s="97">
        <v>53</v>
      </c>
      <c r="B4" s="97">
        <v>21.066099999999999</v>
      </c>
      <c r="C4" s="97">
        <v>40.373800000000003</v>
      </c>
      <c r="D4" s="97">
        <f t="shared" ref="D4:D6" si="0">C4-B4</f>
        <v>19.307700000000004</v>
      </c>
      <c r="E4" s="97">
        <v>34.0976</v>
      </c>
      <c r="F4">
        <f t="shared" ref="F4:F6" si="1">E4-B4</f>
        <v>13.031500000000001</v>
      </c>
      <c r="G4" s="97">
        <v>33.8095</v>
      </c>
      <c r="H4">
        <f t="shared" ref="H4:H6" si="2">E4-G4</f>
        <v>0.28810000000000002</v>
      </c>
      <c r="I4">
        <f t="shared" ref="I4:I6" si="3">(H4/F4)*100</f>
        <v>2.2107969151670952</v>
      </c>
    </row>
    <row r="5" spans="1:9">
      <c r="A5" s="97">
        <v>55</v>
      </c>
      <c r="B5" s="97">
        <v>19.641300000000001</v>
      </c>
      <c r="C5" s="97">
        <v>32.950800000000001</v>
      </c>
      <c r="D5" s="97">
        <f t="shared" si="0"/>
        <v>13.3095</v>
      </c>
      <c r="E5" s="97">
        <v>24.144300000000001</v>
      </c>
      <c r="F5">
        <f t="shared" si="1"/>
        <v>4.5030000000000001</v>
      </c>
      <c r="G5" s="97">
        <v>23.6953</v>
      </c>
      <c r="H5">
        <f t="shared" si="2"/>
        <v>0.44900000000000162</v>
      </c>
      <c r="I5">
        <f t="shared" si="3"/>
        <v>9.9711303575394545</v>
      </c>
    </row>
    <row r="6" spans="1:9">
      <c r="A6" s="97" t="s">
        <v>103</v>
      </c>
      <c r="B6" s="97">
        <v>20.502199999999998</v>
      </c>
      <c r="C6" s="97">
        <v>35.1736</v>
      </c>
      <c r="D6" s="97">
        <f t="shared" si="0"/>
        <v>14.671400000000002</v>
      </c>
      <c r="E6" s="97">
        <v>27.922699999999999</v>
      </c>
      <c r="F6">
        <f t="shared" si="1"/>
        <v>7.4205000000000005</v>
      </c>
      <c r="G6" s="97">
        <v>27.087</v>
      </c>
      <c r="H6">
        <f t="shared" si="2"/>
        <v>0.83569999999999922</v>
      </c>
      <c r="I6">
        <f t="shared" si="3"/>
        <v>11.262044336634986</v>
      </c>
    </row>
    <row r="10" spans="1:9">
      <c r="G10" s="97"/>
    </row>
    <row r="11" spans="1:9">
      <c r="G11" s="97"/>
    </row>
    <row r="12" spans="1:9">
      <c r="G12" s="97"/>
    </row>
    <row r="13" spans="1:9">
      <c r="G13" s="97"/>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zoomScale="70" zoomScaleNormal="70" workbookViewId="0">
      <selection activeCell="F17" sqref="F17"/>
    </sheetView>
  </sheetViews>
  <sheetFormatPr defaultColWidth="8.85546875" defaultRowHeight="15"/>
  <cols>
    <col min="1" max="1" width="23.28515625" bestFit="1" customWidth="1"/>
    <col min="2" max="3" width="13.42578125" bestFit="1" customWidth="1"/>
    <col min="4" max="4" width="20.42578125" bestFit="1" customWidth="1"/>
    <col min="5" max="5" width="29" bestFit="1" customWidth="1"/>
    <col min="6" max="6" width="13.85546875" bestFit="1" customWidth="1"/>
    <col min="7" max="7" width="18.28515625" bestFit="1" customWidth="1"/>
    <col min="8" max="8" width="13.42578125" bestFit="1" customWidth="1"/>
    <col min="9" max="9" width="19.7109375" bestFit="1" customWidth="1"/>
    <col min="10" max="10" width="20.28515625" bestFit="1" customWidth="1"/>
  </cols>
  <sheetData>
    <row r="1" spans="1:10">
      <c r="A1" s="105" t="s">
        <v>152</v>
      </c>
      <c r="B1" s="105">
        <v>50</v>
      </c>
      <c r="C1" s="105"/>
      <c r="D1" s="105" t="s">
        <v>211</v>
      </c>
      <c r="E1" s="106">
        <v>41026</v>
      </c>
    </row>
    <row r="2" spans="1:10">
      <c r="A2" s="105" t="s">
        <v>212</v>
      </c>
      <c r="B2" s="105" t="s">
        <v>213</v>
      </c>
      <c r="C2" s="105"/>
      <c r="D2" s="105" t="s">
        <v>214</v>
      </c>
      <c r="E2" s="105" t="s">
        <v>215</v>
      </c>
    </row>
    <row r="5" spans="1:10">
      <c r="A5" s="101" t="s">
        <v>184</v>
      </c>
      <c r="B5" s="101" t="s">
        <v>216</v>
      </c>
      <c r="C5" s="101" t="s">
        <v>185</v>
      </c>
      <c r="D5" s="101" t="s">
        <v>186</v>
      </c>
      <c r="E5" s="101" t="s">
        <v>187</v>
      </c>
      <c r="F5" s="101" t="s">
        <v>188</v>
      </c>
      <c r="G5" s="101" t="s">
        <v>189</v>
      </c>
      <c r="H5" s="101" t="s">
        <v>190</v>
      </c>
      <c r="I5" s="101" t="s">
        <v>191</v>
      </c>
      <c r="J5" s="101" t="s">
        <v>192</v>
      </c>
    </row>
    <row r="6" spans="1:10">
      <c r="A6" t="s">
        <v>217</v>
      </c>
      <c r="C6">
        <v>12</v>
      </c>
      <c r="D6">
        <f>0.091*4</f>
        <v>0.36399999999999999</v>
      </c>
      <c r="E6">
        <f t="shared" ref="E6:E15" si="0">C6/D6</f>
        <v>32.967032967032971</v>
      </c>
      <c r="F6">
        <v>100</v>
      </c>
      <c r="G6">
        <v>10</v>
      </c>
      <c r="H6">
        <f t="shared" ref="H6:H15" si="1">F6+10</f>
        <v>110</v>
      </c>
      <c r="I6">
        <f t="shared" ref="I6:I15" si="2">H6/G6</f>
        <v>11</v>
      </c>
      <c r="J6" s="102">
        <f t="shared" ref="J6:J15" si="3">(E6/I6)*1000</f>
        <v>2997.0029970029973</v>
      </c>
    </row>
    <row r="7" spans="1:10">
      <c r="A7" t="s">
        <v>218</v>
      </c>
      <c r="C7">
        <v>17</v>
      </c>
      <c r="D7">
        <f t="shared" ref="D7:D15" si="4">0.091*4</f>
        <v>0.36399999999999999</v>
      </c>
      <c r="E7">
        <f t="shared" si="0"/>
        <v>46.703296703296708</v>
      </c>
      <c r="F7">
        <v>100</v>
      </c>
      <c r="G7">
        <v>10</v>
      </c>
      <c r="H7">
        <f t="shared" si="1"/>
        <v>110</v>
      </c>
      <c r="I7">
        <f t="shared" si="2"/>
        <v>11</v>
      </c>
      <c r="J7" s="102">
        <f t="shared" si="3"/>
        <v>4245.7542457542459</v>
      </c>
    </row>
    <row r="8" spans="1:10">
      <c r="A8" t="s">
        <v>171</v>
      </c>
      <c r="C8">
        <v>39</v>
      </c>
      <c r="D8">
        <f t="shared" si="4"/>
        <v>0.36399999999999999</v>
      </c>
      <c r="E8">
        <f t="shared" si="0"/>
        <v>107.14285714285714</v>
      </c>
      <c r="F8">
        <v>100</v>
      </c>
      <c r="G8">
        <v>10</v>
      </c>
      <c r="H8">
        <f t="shared" si="1"/>
        <v>110</v>
      </c>
      <c r="I8">
        <f t="shared" si="2"/>
        <v>11</v>
      </c>
      <c r="J8" s="102">
        <f t="shared" si="3"/>
        <v>9740.2597402597403</v>
      </c>
    </row>
    <row r="9" spans="1:10">
      <c r="A9" t="s">
        <v>219</v>
      </c>
      <c r="C9">
        <v>4</v>
      </c>
      <c r="D9">
        <f t="shared" si="4"/>
        <v>0.36399999999999999</v>
      </c>
      <c r="E9">
        <f t="shared" si="0"/>
        <v>10.989010989010989</v>
      </c>
      <c r="F9">
        <v>100</v>
      </c>
      <c r="G9">
        <v>10</v>
      </c>
      <c r="H9">
        <f t="shared" si="1"/>
        <v>110</v>
      </c>
      <c r="I9">
        <f t="shared" si="2"/>
        <v>11</v>
      </c>
      <c r="J9" s="102">
        <f t="shared" si="3"/>
        <v>999.00099900099906</v>
      </c>
    </row>
    <row r="10" spans="1:10">
      <c r="A10" t="s">
        <v>220</v>
      </c>
      <c r="C10">
        <v>2</v>
      </c>
      <c r="D10">
        <f t="shared" si="4"/>
        <v>0.36399999999999999</v>
      </c>
      <c r="E10">
        <f t="shared" si="0"/>
        <v>5.4945054945054945</v>
      </c>
      <c r="F10">
        <v>100</v>
      </c>
      <c r="G10">
        <v>10</v>
      </c>
      <c r="H10">
        <f t="shared" si="1"/>
        <v>110</v>
      </c>
      <c r="I10">
        <f t="shared" si="2"/>
        <v>11</v>
      </c>
      <c r="J10" s="102">
        <f t="shared" si="3"/>
        <v>499.50049950049953</v>
      </c>
    </row>
    <row r="11" spans="1:10">
      <c r="A11" t="s">
        <v>175</v>
      </c>
      <c r="C11">
        <v>1</v>
      </c>
      <c r="D11">
        <f t="shared" si="4"/>
        <v>0.36399999999999999</v>
      </c>
      <c r="E11">
        <f t="shared" si="0"/>
        <v>2.7472527472527473</v>
      </c>
      <c r="F11">
        <v>100</v>
      </c>
      <c r="G11">
        <v>10</v>
      </c>
      <c r="H11">
        <f t="shared" si="1"/>
        <v>110</v>
      </c>
      <c r="I11">
        <f t="shared" si="2"/>
        <v>11</v>
      </c>
      <c r="J11" s="102">
        <f t="shared" si="3"/>
        <v>249.75024975024976</v>
      </c>
    </row>
    <row r="12" spans="1:10">
      <c r="A12" t="s">
        <v>221</v>
      </c>
      <c r="C12">
        <v>2</v>
      </c>
      <c r="D12">
        <f t="shared" si="4"/>
        <v>0.36399999999999999</v>
      </c>
      <c r="E12">
        <f t="shared" si="0"/>
        <v>5.4945054945054945</v>
      </c>
      <c r="F12">
        <v>100</v>
      </c>
      <c r="G12">
        <v>10</v>
      </c>
      <c r="H12">
        <f t="shared" si="1"/>
        <v>110</v>
      </c>
      <c r="I12">
        <f t="shared" si="2"/>
        <v>11</v>
      </c>
      <c r="J12" s="102">
        <f t="shared" si="3"/>
        <v>499.50049950049953</v>
      </c>
    </row>
    <row r="13" spans="1:10">
      <c r="A13" t="s">
        <v>178</v>
      </c>
      <c r="C13">
        <v>5</v>
      </c>
      <c r="D13">
        <f t="shared" si="4"/>
        <v>0.36399999999999999</v>
      </c>
      <c r="E13">
        <f t="shared" si="0"/>
        <v>13.736263736263737</v>
      </c>
      <c r="F13">
        <v>100</v>
      </c>
      <c r="G13">
        <v>10</v>
      </c>
      <c r="H13">
        <f t="shared" si="1"/>
        <v>110</v>
      </c>
      <c r="I13">
        <f t="shared" si="2"/>
        <v>11</v>
      </c>
      <c r="J13" s="102">
        <f t="shared" si="3"/>
        <v>1248.7512487512488</v>
      </c>
    </row>
    <row r="14" spans="1:10">
      <c r="A14" t="s">
        <v>222</v>
      </c>
      <c r="C14">
        <v>22</v>
      </c>
      <c r="D14">
        <f t="shared" si="4"/>
        <v>0.36399999999999999</v>
      </c>
      <c r="E14">
        <f t="shared" si="0"/>
        <v>60.439560439560438</v>
      </c>
      <c r="F14">
        <v>100</v>
      </c>
      <c r="G14">
        <v>10</v>
      </c>
      <c r="H14">
        <f t="shared" si="1"/>
        <v>110</v>
      </c>
      <c r="I14">
        <f t="shared" si="2"/>
        <v>11</v>
      </c>
      <c r="J14" s="102">
        <f t="shared" si="3"/>
        <v>5494.5054945054944</v>
      </c>
    </row>
    <row r="15" spans="1:10">
      <c r="A15" t="s">
        <v>181</v>
      </c>
      <c r="C15">
        <v>4</v>
      </c>
      <c r="D15">
        <f t="shared" si="4"/>
        <v>0.36399999999999999</v>
      </c>
      <c r="E15">
        <f t="shared" si="0"/>
        <v>10.989010989010989</v>
      </c>
      <c r="F15">
        <v>100</v>
      </c>
      <c r="G15">
        <v>10</v>
      </c>
      <c r="H15">
        <f t="shared" si="1"/>
        <v>110</v>
      </c>
      <c r="I15">
        <f t="shared" si="2"/>
        <v>11</v>
      </c>
      <c r="J15" s="102">
        <f t="shared" si="3"/>
        <v>999.00099900099906</v>
      </c>
    </row>
    <row r="16" spans="1:10">
      <c r="J16" s="102"/>
    </row>
    <row r="17" spans="1:14">
      <c r="J17" s="102"/>
    </row>
    <row r="18" spans="1:14">
      <c r="J18" s="102"/>
    </row>
    <row r="19" spans="1:14">
      <c r="J19" s="102"/>
    </row>
    <row r="20" spans="1:14">
      <c r="J20" s="102"/>
    </row>
    <row r="26" spans="1:14" ht="15.75" thickBot="1">
      <c r="A26" s="107"/>
      <c r="B26" s="107"/>
      <c r="C26" s="107"/>
      <c r="D26" s="107"/>
      <c r="E26" s="107"/>
      <c r="F26" s="107"/>
      <c r="G26" s="107"/>
      <c r="H26" s="107"/>
      <c r="I26" s="107"/>
      <c r="J26" s="107"/>
      <c r="K26" s="107"/>
      <c r="L26" s="107"/>
      <c r="M26" s="107"/>
      <c r="N26" s="107"/>
    </row>
    <row r="28" spans="1:14">
      <c r="A28" s="105" t="s">
        <v>152</v>
      </c>
      <c r="B28" s="105">
        <v>50</v>
      </c>
      <c r="C28" s="105"/>
      <c r="D28" s="105" t="s">
        <v>211</v>
      </c>
      <c r="E28" s="106">
        <v>41026</v>
      </c>
    </row>
    <row r="29" spans="1:14">
      <c r="A29" s="105" t="s">
        <v>212</v>
      </c>
      <c r="B29" s="105" t="s">
        <v>223</v>
      </c>
      <c r="C29" s="105"/>
      <c r="D29" s="105" t="s">
        <v>214</v>
      </c>
      <c r="E29" s="105" t="s">
        <v>215</v>
      </c>
    </row>
    <row r="32" spans="1:14">
      <c r="A32" s="101" t="s">
        <v>184</v>
      </c>
      <c r="B32" s="101" t="s">
        <v>216</v>
      </c>
      <c r="C32" s="101" t="s">
        <v>185</v>
      </c>
      <c r="D32" s="101" t="s">
        <v>186</v>
      </c>
      <c r="E32" s="101" t="s">
        <v>187</v>
      </c>
      <c r="F32" s="101" t="s">
        <v>188</v>
      </c>
      <c r="G32" s="101" t="s">
        <v>189</v>
      </c>
      <c r="H32" s="101" t="s">
        <v>190</v>
      </c>
      <c r="I32" s="101" t="s">
        <v>191</v>
      </c>
      <c r="J32" s="101" t="s">
        <v>192</v>
      </c>
    </row>
    <row r="33" spans="1:10">
      <c r="A33" t="s">
        <v>217</v>
      </c>
      <c r="C33">
        <v>13</v>
      </c>
      <c r="D33">
        <f>0.091*6</f>
        <v>0.54600000000000004</v>
      </c>
      <c r="E33">
        <f t="shared" ref="E33:E41" si="5">C33/D33</f>
        <v>23.809523809523807</v>
      </c>
      <c r="F33">
        <v>122</v>
      </c>
      <c r="G33">
        <v>10</v>
      </c>
      <c r="H33">
        <f t="shared" ref="H33:H41" si="6">F33+10</f>
        <v>132</v>
      </c>
      <c r="I33">
        <f t="shared" ref="I33:I41" si="7">H33/G33</f>
        <v>13.2</v>
      </c>
      <c r="J33" s="102">
        <f t="shared" ref="J33:J41" si="8">(E33/I33)*1000</f>
        <v>1803.7518037518037</v>
      </c>
    </row>
    <row r="34" spans="1:10">
      <c r="A34" t="s">
        <v>218</v>
      </c>
      <c r="C34">
        <v>5</v>
      </c>
      <c r="D34">
        <f t="shared" ref="D34:D41" si="9">0.091*6</f>
        <v>0.54600000000000004</v>
      </c>
      <c r="E34">
        <f t="shared" si="5"/>
        <v>9.1575091575091569</v>
      </c>
      <c r="F34">
        <v>122</v>
      </c>
      <c r="G34">
        <v>10</v>
      </c>
      <c r="H34">
        <f t="shared" si="6"/>
        <v>132</v>
      </c>
      <c r="I34">
        <f t="shared" si="7"/>
        <v>13.2</v>
      </c>
      <c r="J34" s="102">
        <f t="shared" si="8"/>
        <v>693.75069375069381</v>
      </c>
    </row>
    <row r="35" spans="1:10">
      <c r="A35" t="s">
        <v>171</v>
      </c>
      <c r="C35">
        <v>44</v>
      </c>
      <c r="D35">
        <f t="shared" si="9"/>
        <v>0.54600000000000004</v>
      </c>
      <c r="E35">
        <f t="shared" si="5"/>
        <v>80.586080586080584</v>
      </c>
      <c r="F35">
        <v>122</v>
      </c>
      <c r="G35">
        <v>10</v>
      </c>
      <c r="H35">
        <f t="shared" si="6"/>
        <v>132</v>
      </c>
      <c r="I35">
        <f t="shared" si="7"/>
        <v>13.2</v>
      </c>
      <c r="J35" s="102">
        <f t="shared" si="8"/>
        <v>6105.0061050061058</v>
      </c>
    </row>
    <row r="36" spans="1:10">
      <c r="A36" t="s">
        <v>219</v>
      </c>
      <c r="C36">
        <v>3</v>
      </c>
      <c r="D36">
        <f t="shared" si="9"/>
        <v>0.54600000000000004</v>
      </c>
      <c r="E36">
        <f t="shared" si="5"/>
        <v>5.4945054945054945</v>
      </c>
      <c r="F36">
        <v>122</v>
      </c>
      <c r="G36">
        <v>10</v>
      </c>
      <c r="H36">
        <f t="shared" si="6"/>
        <v>132</v>
      </c>
      <c r="I36">
        <f t="shared" si="7"/>
        <v>13.2</v>
      </c>
      <c r="J36" s="102">
        <f t="shared" si="8"/>
        <v>416.25041625041627</v>
      </c>
    </row>
    <row r="37" spans="1:10">
      <c r="A37" t="s">
        <v>220</v>
      </c>
      <c r="C37">
        <v>8</v>
      </c>
      <c r="D37">
        <f t="shared" si="9"/>
        <v>0.54600000000000004</v>
      </c>
      <c r="E37">
        <f t="shared" si="5"/>
        <v>14.652014652014651</v>
      </c>
      <c r="F37">
        <v>122</v>
      </c>
      <c r="G37">
        <v>10</v>
      </c>
      <c r="H37">
        <f t="shared" si="6"/>
        <v>132</v>
      </c>
      <c r="I37">
        <f t="shared" si="7"/>
        <v>13.2</v>
      </c>
      <c r="J37" s="102">
        <f t="shared" si="8"/>
        <v>1110.00111000111</v>
      </c>
    </row>
    <row r="38" spans="1:10">
      <c r="A38" t="s">
        <v>221</v>
      </c>
      <c r="C38">
        <v>2</v>
      </c>
      <c r="D38">
        <f t="shared" si="9"/>
        <v>0.54600000000000004</v>
      </c>
      <c r="E38">
        <f t="shared" si="5"/>
        <v>3.6630036630036629</v>
      </c>
      <c r="F38">
        <v>122</v>
      </c>
      <c r="G38">
        <v>10</v>
      </c>
      <c r="H38">
        <f t="shared" si="6"/>
        <v>132</v>
      </c>
      <c r="I38">
        <f t="shared" si="7"/>
        <v>13.2</v>
      </c>
      <c r="J38" s="102">
        <f t="shared" si="8"/>
        <v>277.50027750027749</v>
      </c>
    </row>
    <row r="39" spans="1:10">
      <c r="A39" t="s">
        <v>178</v>
      </c>
      <c r="C39">
        <v>12</v>
      </c>
      <c r="D39">
        <f t="shared" si="9"/>
        <v>0.54600000000000004</v>
      </c>
      <c r="E39">
        <f t="shared" si="5"/>
        <v>21.978021978021978</v>
      </c>
      <c r="F39">
        <v>122</v>
      </c>
      <c r="G39">
        <v>10</v>
      </c>
      <c r="H39">
        <f t="shared" si="6"/>
        <v>132</v>
      </c>
      <c r="I39">
        <f t="shared" si="7"/>
        <v>13.2</v>
      </c>
      <c r="J39" s="102">
        <f t="shared" si="8"/>
        <v>1665.0016650016651</v>
      </c>
    </row>
    <row r="40" spans="1:10">
      <c r="A40" t="s">
        <v>222</v>
      </c>
      <c r="C40">
        <v>27</v>
      </c>
      <c r="D40">
        <f t="shared" si="9"/>
        <v>0.54600000000000004</v>
      </c>
      <c r="E40">
        <f t="shared" si="5"/>
        <v>49.450549450549445</v>
      </c>
      <c r="F40">
        <v>122</v>
      </c>
      <c r="G40">
        <v>10</v>
      </c>
      <c r="H40">
        <f t="shared" si="6"/>
        <v>132</v>
      </c>
      <c r="I40">
        <f t="shared" si="7"/>
        <v>13.2</v>
      </c>
      <c r="J40" s="102">
        <f t="shared" si="8"/>
        <v>3746.2537462537462</v>
      </c>
    </row>
    <row r="41" spans="1:10">
      <c r="A41" t="s">
        <v>181</v>
      </c>
      <c r="C41">
        <v>4</v>
      </c>
      <c r="D41">
        <f t="shared" si="9"/>
        <v>0.54600000000000004</v>
      </c>
      <c r="E41">
        <f t="shared" si="5"/>
        <v>7.3260073260073257</v>
      </c>
      <c r="F41">
        <v>122</v>
      </c>
      <c r="G41">
        <v>10</v>
      </c>
      <c r="H41">
        <f t="shared" si="6"/>
        <v>132</v>
      </c>
      <c r="I41">
        <f t="shared" si="7"/>
        <v>13.2</v>
      </c>
      <c r="J41" s="102">
        <f t="shared" si="8"/>
        <v>555.00055500055498</v>
      </c>
    </row>
    <row r="42" spans="1:10">
      <c r="J42" s="102"/>
    </row>
    <row r="43" spans="1:10">
      <c r="J43" s="102"/>
    </row>
    <row r="44" spans="1:10">
      <c r="J44" s="102"/>
    </row>
    <row r="45" spans="1:10">
      <c r="J45" s="102"/>
    </row>
    <row r="46" spans="1:10">
      <c r="J46" s="102"/>
    </row>
    <row r="47" spans="1:10">
      <c r="J47" s="102"/>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zoomScale="70" zoomScaleNormal="70" workbookViewId="0">
      <selection activeCell="E32" sqref="E32"/>
    </sheetView>
  </sheetViews>
  <sheetFormatPr defaultColWidth="8.85546875" defaultRowHeight="15"/>
  <cols>
    <col min="1" max="1" width="23.28515625" bestFit="1" customWidth="1"/>
    <col min="2" max="3" width="13.42578125" bestFit="1" customWidth="1"/>
    <col min="4" max="4" width="20.42578125" bestFit="1" customWidth="1"/>
    <col min="5" max="5" width="29" bestFit="1" customWidth="1"/>
    <col min="6" max="6" width="13.85546875" bestFit="1" customWidth="1"/>
    <col min="7" max="7" width="18.28515625" bestFit="1" customWidth="1"/>
    <col min="8" max="8" width="13.42578125" bestFit="1" customWidth="1"/>
    <col min="9" max="9" width="19.7109375" bestFit="1" customWidth="1"/>
    <col min="10" max="10" width="20.28515625" bestFit="1" customWidth="1"/>
  </cols>
  <sheetData>
    <row r="1" spans="1:10">
      <c r="A1" s="95" t="s">
        <v>183</v>
      </c>
      <c r="D1" s="95"/>
    </row>
    <row r="3" spans="1:10">
      <c r="A3" t="s">
        <v>42</v>
      </c>
    </row>
    <row r="4" spans="1:10">
      <c r="A4" s="101" t="s">
        <v>184</v>
      </c>
      <c r="B4" s="101"/>
      <c r="C4" s="101" t="s">
        <v>185</v>
      </c>
      <c r="D4" s="101" t="s">
        <v>186</v>
      </c>
      <c r="E4" s="101" t="s">
        <v>187</v>
      </c>
      <c r="F4" s="101" t="s">
        <v>188</v>
      </c>
      <c r="G4" s="101" t="s">
        <v>189</v>
      </c>
      <c r="H4" s="101" t="s">
        <v>190</v>
      </c>
      <c r="I4" s="101" t="s">
        <v>191</v>
      </c>
      <c r="J4" s="101" t="s">
        <v>192</v>
      </c>
    </row>
    <row r="5" spans="1:10">
      <c r="A5" t="s">
        <v>167</v>
      </c>
      <c r="C5">
        <v>53</v>
      </c>
      <c r="D5">
        <v>0.26850000000000002</v>
      </c>
      <c r="E5">
        <f>C5/D5</f>
        <v>197.39292364990689</v>
      </c>
      <c r="F5">
        <v>74</v>
      </c>
      <c r="G5">
        <v>10</v>
      </c>
      <c r="H5">
        <f t="shared" ref="H5:H25" si="0">F5+10</f>
        <v>84</v>
      </c>
      <c r="I5">
        <f t="shared" ref="I5:I25" si="1">H5/G5</f>
        <v>8.4</v>
      </c>
      <c r="J5" s="102">
        <f t="shared" ref="J5:J25" si="2">(E5/I5)*1000</f>
        <v>23499.157577369868</v>
      </c>
    </row>
    <row r="6" spans="1:10">
      <c r="A6" t="s">
        <v>193</v>
      </c>
      <c r="C6">
        <v>0</v>
      </c>
      <c r="D6">
        <v>0.26850000000000002</v>
      </c>
      <c r="E6">
        <f t="shared" ref="E6:E25" si="3">C6/D6</f>
        <v>0</v>
      </c>
      <c r="F6">
        <v>74</v>
      </c>
      <c r="G6">
        <v>10</v>
      </c>
      <c r="H6">
        <f t="shared" si="0"/>
        <v>84</v>
      </c>
      <c r="I6">
        <f t="shared" si="1"/>
        <v>8.4</v>
      </c>
      <c r="J6" s="102">
        <f t="shared" si="2"/>
        <v>0</v>
      </c>
    </row>
    <row r="7" spans="1:10">
      <c r="A7" t="s">
        <v>181</v>
      </c>
      <c r="C7">
        <v>9</v>
      </c>
      <c r="D7">
        <v>0.26850000000000002</v>
      </c>
      <c r="E7">
        <f t="shared" si="3"/>
        <v>33.519553072625698</v>
      </c>
      <c r="F7">
        <v>74</v>
      </c>
      <c r="G7">
        <v>10</v>
      </c>
      <c r="H7">
        <f t="shared" si="0"/>
        <v>84</v>
      </c>
      <c r="I7">
        <f t="shared" si="1"/>
        <v>8.4</v>
      </c>
      <c r="J7" s="102">
        <f t="shared" si="2"/>
        <v>3990.4229848363925</v>
      </c>
    </row>
    <row r="8" spans="1:10">
      <c r="A8" t="s">
        <v>178</v>
      </c>
      <c r="C8">
        <v>1</v>
      </c>
      <c r="D8">
        <v>0.26850000000000002</v>
      </c>
      <c r="E8">
        <f t="shared" si="3"/>
        <v>3.7243947858472994</v>
      </c>
      <c r="F8">
        <v>74</v>
      </c>
      <c r="G8">
        <v>10</v>
      </c>
      <c r="H8">
        <f t="shared" si="0"/>
        <v>84</v>
      </c>
      <c r="I8">
        <f t="shared" si="1"/>
        <v>8.4</v>
      </c>
      <c r="J8" s="102">
        <f t="shared" si="2"/>
        <v>443.38033164848798</v>
      </c>
    </row>
    <row r="9" spans="1:10">
      <c r="A9" t="s">
        <v>194</v>
      </c>
      <c r="C9">
        <v>40</v>
      </c>
      <c r="D9">
        <v>0.26850000000000002</v>
      </c>
      <c r="E9">
        <f t="shared" si="3"/>
        <v>148.97579143389197</v>
      </c>
      <c r="F9">
        <v>74</v>
      </c>
      <c r="G9">
        <v>10</v>
      </c>
      <c r="H9">
        <f t="shared" si="0"/>
        <v>84</v>
      </c>
      <c r="I9">
        <f t="shared" si="1"/>
        <v>8.4</v>
      </c>
      <c r="J9" s="102">
        <f t="shared" si="2"/>
        <v>17735.213265939521</v>
      </c>
    </row>
    <row r="10" spans="1:10">
      <c r="A10" t="s">
        <v>195</v>
      </c>
      <c r="C10">
        <v>3</v>
      </c>
      <c r="D10">
        <v>0.26850000000000002</v>
      </c>
      <c r="E10">
        <f t="shared" si="3"/>
        <v>11.173184357541899</v>
      </c>
      <c r="F10">
        <v>74</v>
      </c>
      <c r="G10">
        <v>10</v>
      </c>
      <c r="H10">
        <f t="shared" si="0"/>
        <v>84</v>
      </c>
      <c r="I10">
        <f t="shared" si="1"/>
        <v>8.4</v>
      </c>
      <c r="J10" s="102">
        <f t="shared" si="2"/>
        <v>1330.1409949454642</v>
      </c>
    </row>
    <row r="11" spans="1:10">
      <c r="A11" t="s">
        <v>170</v>
      </c>
      <c r="C11">
        <v>1</v>
      </c>
      <c r="D11">
        <v>0.26850000000000002</v>
      </c>
      <c r="E11">
        <f t="shared" si="3"/>
        <v>3.7243947858472994</v>
      </c>
      <c r="F11">
        <v>74</v>
      </c>
      <c r="G11">
        <v>10</v>
      </c>
      <c r="H11">
        <f t="shared" si="0"/>
        <v>84</v>
      </c>
      <c r="I11">
        <f t="shared" si="1"/>
        <v>8.4</v>
      </c>
      <c r="J11" s="102">
        <f t="shared" si="2"/>
        <v>443.38033164848798</v>
      </c>
    </row>
    <row r="12" spans="1:10">
      <c r="A12" t="s">
        <v>196</v>
      </c>
      <c r="C12">
        <v>2</v>
      </c>
      <c r="D12">
        <v>0.26850000000000002</v>
      </c>
      <c r="E12">
        <f t="shared" si="3"/>
        <v>7.4487895716945989</v>
      </c>
      <c r="F12">
        <v>74</v>
      </c>
      <c r="G12">
        <v>10</v>
      </c>
      <c r="H12">
        <f t="shared" si="0"/>
        <v>84</v>
      </c>
      <c r="I12">
        <f t="shared" si="1"/>
        <v>8.4</v>
      </c>
      <c r="J12" s="102">
        <f t="shared" si="2"/>
        <v>886.76066329697596</v>
      </c>
    </row>
    <row r="13" spans="1:10">
      <c r="A13" t="s">
        <v>197</v>
      </c>
      <c r="C13">
        <v>1</v>
      </c>
      <c r="D13">
        <v>0.26850000000000002</v>
      </c>
      <c r="E13">
        <f t="shared" si="3"/>
        <v>3.7243947858472994</v>
      </c>
      <c r="F13">
        <v>74</v>
      </c>
      <c r="G13">
        <v>10</v>
      </c>
      <c r="H13">
        <f t="shared" si="0"/>
        <v>84</v>
      </c>
      <c r="I13">
        <f t="shared" si="1"/>
        <v>8.4</v>
      </c>
      <c r="J13" s="102">
        <f t="shared" si="2"/>
        <v>443.38033164848798</v>
      </c>
    </row>
    <row r="14" spans="1:10">
      <c r="A14" t="s">
        <v>179</v>
      </c>
      <c r="C14">
        <v>6</v>
      </c>
      <c r="D14">
        <v>0.26850000000000002</v>
      </c>
      <c r="E14">
        <f t="shared" si="3"/>
        <v>22.346368715083798</v>
      </c>
      <c r="F14">
        <v>74</v>
      </c>
      <c r="G14">
        <v>10</v>
      </c>
      <c r="H14">
        <f t="shared" si="0"/>
        <v>84</v>
      </c>
      <c r="I14">
        <f t="shared" si="1"/>
        <v>8.4</v>
      </c>
      <c r="J14" s="102">
        <f t="shared" si="2"/>
        <v>2660.2819898909283</v>
      </c>
    </row>
    <row r="15" spans="1:10">
      <c r="J15" s="102"/>
    </row>
    <row r="16" spans="1:10">
      <c r="A16" t="s">
        <v>37</v>
      </c>
      <c r="J16" s="102"/>
    </row>
    <row r="17" spans="1:10">
      <c r="A17" s="103" t="s">
        <v>184</v>
      </c>
      <c r="J17" s="102"/>
    </row>
    <row r="18" spans="1:10">
      <c r="A18" t="s">
        <v>194</v>
      </c>
      <c r="C18">
        <v>45</v>
      </c>
      <c r="D18">
        <v>0.17899999999999999</v>
      </c>
      <c r="E18">
        <f t="shared" si="3"/>
        <v>251.39664804469274</v>
      </c>
      <c r="F18">
        <v>92</v>
      </c>
      <c r="G18">
        <v>10</v>
      </c>
      <c r="H18">
        <f t="shared" si="0"/>
        <v>102</v>
      </c>
      <c r="I18">
        <f t="shared" si="1"/>
        <v>10.199999999999999</v>
      </c>
      <c r="J18" s="102">
        <f t="shared" si="2"/>
        <v>24646.730200460072</v>
      </c>
    </row>
    <row r="19" spans="1:10">
      <c r="A19" t="s">
        <v>167</v>
      </c>
      <c r="C19">
        <v>38</v>
      </c>
      <c r="D19">
        <v>0.17899999999999999</v>
      </c>
      <c r="E19">
        <f t="shared" si="3"/>
        <v>212.2905027932961</v>
      </c>
      <c r="F19">
        <v>92</v>
      </c>
      <c r="G19">
        <v>10</v>
      </c>
      <c r="H19">
        <f t="shared" si="0"/>
        <v>102</v>
      </c>
      <c r="I19">
        <f t="shared" si="1"/>
        <v>10.199999999999999</v>
      </c>
      <c r="J19" s="102">
        <f t="shared" si="2"/>
        <v>20812.794391499618</v>
      </c>
    </row>
    <row r="20" spans="1:10">
      <c r="A20" t="s">
        <v>196</v>
      </c>
      <c r="C20">
        <v>2</v>
      </c>
      <c r="D20">
        <v>0.17899999999999999</v>
      </c>
      <c r="E20">
        <f t="shared" si="3"/>
        <v>11.173184357541899</v>
      </c>
      <c r="F20">
        <v>92</v>
      </c>
      <c r="G20">
        <v>10</v>
      </c>
      <c r="H20">
        <f t="shared" si="0"/>
        <v>102</v>
      </c>
      <c r="I20">
        <f t="shared" si="1"/>
        <v>10.199999999999999</v>
      </c>
      <c r="J20" s="102">
        <f t="shared" si="2"/>
        <v>1095.4102311315587</v>
      </c>
    </row>
    <row r="21" spans="1:10">
      <c r="A21" t="s">
        <v>198</v>
      </c>
      <c r="C21">
        <v>1</v>
      </c>
      <c r="D21">
        <v>0.17899999999999999</v>
      </c>
      <c r="E21">
        <f t="shared" si="3"/>
        <v>5.5865921787709496</v>
      </c>
      <c r="F21">
        <v>92</v>
      </c>
      <c r="G21">
        <v>10</v>
      </c>
      <c r="H21">
        <f t="shared" si="0"/>
        <v>102</v>
      </c>
      <c r="I21">
        <f t="shared" si="1"/>
        <v>10.199999999999999</v>
      </c>
      <c r="J21" s="102">
        <f t="shared" si="2"/>
        <v>547.70511556577935</v>
      </c>
    </row>
    <row r="22" spans="1:10">
      <c r="A22" t="s">
        <v>181</v>
      </c>
      <c r="C22">
        <v>16</v>
      </c>
      <c r="D22">
        <v>0.17899999999999999</v>
      </c>
      <c r="E22">
        <f t="shared" si="3"/>
        <v>89.385474860335194</v>
      </c>
      <c r="F22">
        <v>92</v>
      </c>
      <c r="G22">
        <v>10</v>
      </c>
      <c r="H22">
        <f t="shared" si="0"/>
        <v>102</v>
      </c>
      <c r="I22">
        <f t="shared" si="1"/>
        <v>10.199999999999999</v>
      </c>
      <c r="J22" s="102">
        <f t="shared" si="2"/>
        <v>8763.2818490524696</v>
      </c>
    </row>
    <row r="23" spans="1:10">
      <c r="A23" t="s">
        <v>179</v>
      </c>
      <c r="C23">
        <v>5</v>
      </c>
      <c r="D23">
        <v>0.17899999999999999</v>
      </c>
      <c r="E23">
        <f t="shared" si="3"/>
        <v>27.932960893854748</v>
      </c>
      <c r="F23">
        <v>92</v>
      </c>
      <c r="G23">
        <v>10</v>
      </c>
      <c r="H23">
        <f t="shared" si="0"/>
        <v>102</v>
      </c>
      <c r="I23">
        <f t="shared" si="1"/>
        <v>10.199999999999999</v>
      </c>
      <c r="J23" s="102">
        <f t="shared" si="2"/>
        <v>2738.5255778288974</v>
      </c>
    </row>
    <row r="24" spans="1:10">
      <c r="A24" t="s">
        <v>165</v>
      </c>
      <c r="C24">
        <v>2</v>
      </c>
      <c r="D24">
        <v>0.17899999999999999</v>
      </c>
      <c r="E24">
        <f t="shared" si="3"/>
        <v>11.173184357541899</v>
      </c>
      <c r="F24">
        <v>92</v>
      </c>
      <c r="G24">
        <v>10</v>
      </c>
      <c r="H24">
        <f t="shared" si="0"/>
        <v>102</v>
      </c>
      <c r="I24">
        <f t="shared" si="1"/>
        <v>10.199999999999999</v>
      </c>
      <c r="J24" s="102">
        <f t="shared" si="2"/>
        <v>1095.4102311315587</v>
      </c>
    </row>
    <row r="25" spans="1:10">
      <c r="A25" t="s">
        <v>199</v>
      </c>
      <c r="C25">
        <v>3</v>
      </c>
      <c r="D25">
        <v>0.17899999999999999</v>
      </c>
      <c r="E25">
        <f t="shared" si="3"/>
        <v>16.759776536312849</v>
      </c>
      <c r="F25">
        <v>92</v>
      </c>
      <c r="G25">
        <v>10</v>
      </c>
      <c r="H25">
        <f t="shared" si="0"/>
        <v>102</v>
      </c>
      <c r="I25">
        <f t="shared" si="1"/>
        <v>10.199999999999999</v>
      </c>
      <c r="J25" s="102">
        <f t="shared" si="2"/>
        <v>1643.1153466973383</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zoomScale="55" zoomScaleNormal="55" workbookViewId="0">
      <selection activeCell="C2" sqref="C2"/>
    </sheetView>
  </sheetViews>
  <sheetFormatPr defaultColWidth="8.85546875" defaultRowHeight="15"/>
  <cols>
    <col min="1" max="1" width="23.28515625" bestFit="1" customWidth="1"/>
    <col min="2" max="3" width="13.42578125" bestFit="1" customWidth="1"/>
    <col min="4" max="4" width="20.42578125" bestFit="1" customWidth="1"/>
    <col min="5" max="5" width="29" bestFit="1" customWidth="1"/>
    <col min="6" max="6" width="13.85546875" bestFit="1" customWidth="1"/>
    <col min="7" max="7" width="18.28515625" bestFit="1" customWidth="1"/>
    <col min="8" max="8" width="13.42578125" bestFit="1" customWidth="1"/>
    <col min="9" max="9" width="19.7109375" bestFit="1" customWidth="1"/>
    <col min="10" max="10" width="20.28515625" bestFit="1" customWidth="1"/>
  </cols>
  <sheetData>
    <row r="1" spans="1:10">
      <c r="A1" s="95"/>
      <c r="D1" s="95"/>
      <c r="E1" s="103" t="s">
        <v>156</v>
      </c>
      <c r="F1">
        <v>1</v>
      </c>
      <c r="G1" s="103" t="s">
        <v>200</v>
      </c>
      <c r="H1">
        <v>10</v>
      </c>
    </row>
    <row r="2" spans="1:10">
      <c r="A2" s="95" t="s">
        <v>201</v>
      </c>
      <c r="D2" s="95"/>
      <c r="E2" s="103" t="s">
        <v>158</v>
      </c>
      <c r="F2">
        <v>50</v>
      </c>
      <c r="G2" t="s">
        <v>202</v>
      </c>
      <c r="H2">
        <f>H1*F4</f>
        <v>0.5</v>
      </c>
    </row>
    <row r="3" spans="1:10">
      <c r="E3" s="103" t="s">
        <v>160</v>
      </c>
      <c r="F3">
        <v>1</v>
      </c>
    </row>
    <row r="4" spans="1:10">
      <c r="A4" t="s">
        <v>42</v>
      </c>
      <c r="E4" s="101" t="s">
        <v>203</v>
      </c>
      <c r="F4">
        <f>(F1*F2*F3)/1000</f>
        <v>0.05</v>
      </c>
    </row>
    <row r="5" spans="1:10">
      <c r="A5" s="101" t="s">
        <v>184</v>
      </c>
      <c r="B5" s="101"/>
      <c r="C5" s="101" t="s">
        <v>185</v>
      </c>
      <c r="D5" t="s">
        <v>186</v>
      </c>
      <c r="E5" t="s">
        <v>187</v>
      </c>
      <c r="F5" t="s">
        <v>188</v>
      </c>
      <c r="G5" t="s">
        <v>189</v>
      </c>
      <c r="H5" t="s">
        <v>190</v>
      </c>
      <c r="I5" t="s">
        <v>191</v>
      </c>
      <c r="J5" t="s">
        <v>192</v>
      </c>
    </row>
    <row r="6" spans="1:10">
      <c r="A6" t="s">
        <v>167</v>
      </c>
      <c r="C6">
        <v>42</v>
      </c>
      <c r="D6">
        <v>0.5</v>
      </c>
      <c r="E6">
        <f>C6/D6</f>
        <v>84</v>
      </c>
      <c r="F6">
        <v>105</v>
      </c>
      <c r="G6">
        <v>10</v>
      </c>
      <c r="H6">
        <f t="shared" ref="H6:H17" si="0">F6+10</f>
        <v>115</v>
      </c>
      <c r="I6" s="96">
        <f t="shared" ref="I6:I17" si="1">H6/G6</f>
        <v>11.5</v>
      </c>
      <c r="J6" s="104">
        <f t="shared" ref="J6:J17" si="2">(E6/I6)*1000</f>
        <v>7304.347826086956</v>
      </c>
    </row>
    <row r="7" spans="1:10">
      <c r="A7" t="s">
        <v>194</v>
      </c>
      <c r="C7">
        <v>30</v>
      </c>
      <c r="D7">
        <v>0.5</v>
      </c>
      <c r="E7">
        <f t="shared" ref="E7:E17" si="3">C7/D7</f>
        <v>60</v>
      </c>
      <c r="F7">
        <v>105</v>
      </c>
      <c r="G7">
        <v>10</v>
      </c>
      <c r="H7">
        <f t="shared" si="0"/>
        <v>115</v>
      </c>
      <c r="I7" s="96">
        <f t="shared" si="1"/>
        <v>11.5</v>
      </c>
      <c r="J7" s="104">
        <f t="shared" si="2"/>
        <v>5217.391304347826</v>
      </c>
    </row>
    <row r="8" spans="1:10">
      <c r="A8" t="s">
        <v>179</v>
      </c>
      <c r="C8">
        <v>6</v>
      </c>
      <c r="D8">
        <v>0.5</v>
      </c>
      <c r="E8">
        <f t="shared" si="3"/>
        <v>12</v>
      </c>
      <c r="F8">
        <v>105</v>
      </c>
      <c r="G8">
        <v>10</v>
      </c>
      <c r="H8">
        <f t="shared" si="0"/>
        <v>115</v>
      </c>
      <c r="I8" s="96">
        <f t="shared" si="1"/>
        <v>11.5</v>
      </c>
      <c r="J8" s="104">
        <f t="shared" si="2"/>
        <v>1043.4782608695652</v>
      </c>
    </row>
    <row r="9" spans="1:10">
      <c r="A9" t="s">
        <v>197</v>
      </c>
      <c r="C9">
        <v>1</v>
      </c>
      <c r="D9">
        <v>0.5</v>
      </c>
      <c r="E9">
        <f t="shared" si="3"/>
        <v>2</v>
      </c>
      <c r="F9">
        <v>105</v>
      </c>
      <c r="G9">
        <v>10</v>
      </c>
      <c r="H9">
        <f t="shared" si="0"/>
        <v>115</v>
      </c>
      <c r="I9" s="96">
        <f t="shared" si="1"/>
        <v>11.5</v>
      </c>
      <c r="J9" s="104">
        <f t="shared" si="2"/>
        <v>173.91304347826087</v>
      </c>
    </row>
    <row r="10" spans="1:10">
      <c r="A10" t="s">
        <v>181</v>
      </c>
      <c r="C10">
        <v>6</v>
      </c>
      <c r="D10">
        <v>0.5</v>
      </c>
      <c r="E10">
        <f t="shared" si="3"/>
        <v>12</v>
      </c>
      <c r="F10">
        <v>105</v>
      </c>
      <c r="G10">
        <v>10</v>
      </c>
      <c r="H10">
        <f t="shared" si="0"/>
        <v>115</v>
      </c>
      <c r="I10" s="96">
        <f t="shared" si="1"/>
        <v>11.5</v>
      </c>
      <c r="J10" s="104">
        <f t="shared" si="2"/>
        <v>1043.4782608695652</v>
      </c>
    </row>
    <row r="11" spans="1:10">
      <c r="A11" t="s">
        <v>204</v>
      </c>
      <c r="C11">
        <v>1</v>
      </c>
      <c r="D11">
        <v>0.5</v>
      </c>
      <c r="E11">
        <f t="shared" si="3"/>
        <v>2</v>
      </c>
      <c r="F11">
        <v>105</v>
      </c>
      <c r="G11">
        <v>10</v>
      </c>
      <c r="H11">
        <f t="shared" si="0"/>
        <v>115</v>
      </c>
      <c r="I11" s="96">
        <f t="shared" si="1"/>
        <v>11.5</v>
      </c>
      <c r="J11" s="104">
        <f t="shared" si="2"/>
        <v>173.91304347826087</v>
      </c>
    </row>
    <row r="12" spans="1:10">
      <c r="A12" t="s">
        <v>205</v>
      </c>
      <c r="C12">
        <v>8</v>
      </c>
      <c r="D12">
        <v>0.5</v>
      </c>
      <c r="E12">
        <f t="shared" si="3"/>
        <v>16</v>
      </c>
      <c r="F12">
        <v>105</v>
      </c>
      <c r="G12">
        <v>10</v>
      </c>
      <c r="H12">
        <f t="shared" si="0"/>
        <v>115</v>
      </c>
      <c r="I12" s="96">
        <f t="shared" si="1"/>
        <v>11.5</v>
      </c>
      <c r="J12" s="104">
        <f t="shared" si="2"/>
        <v>1391.304347826087</v>
      </c>
    </row>
    <row r="13" spans="1:10">
      <c r="A13" t="s">
        <v>198</v>
      </c>
      <c r="C13">
        <v>3</v>
      </c>
      <c r="D13">
        <v>0.5</v>
      </c>
      <c r="E13">
        <f t="shared" si="3"/>
        <v>6</v>
      </c>
      <c r="F13">
        <v>105</v>
      </c>
      <c r="G13">
        <v>10</v>
      </c>
      <c r="H13">
        <f t="shared" si="0"/>
        <v>115</v>
      </c>
      <c r="I13" s="96">
        <f t="shared" si="1"/>
        <v>11.5</v>
      </c>
      <c r="J13" s="104">
        <f t="shared" si="2"/>
        <v>521.73913043478262</v>
      </c>
    </row>
    <row r="14" spans="1:10">
      <c r="A14" t="s">
        <v>206</v>
      </c>
      <c r="C14">
        <v>2</v>
      </c>
      <c r="D14">
        <v>0.5</v>
      </c>
      <c r="E14">
        <f t="shared" si="3"/>
        <v>4</v>
      </c>
      <c r="F14">
        <v>105</v>
      </c>
      <c r="G14">
        <v>10</v>
      </c>
      <c r="H14">
        <f t="shared" si="0"/>
        <v>115</v>
      </c>
      <c r="I14" s="96">
        <f t="shared" si="1"/>
        <v>11.5</v>
      </c>
      <c r="J14" s="104">
        <f t="shared" si="2"/>
        <v>347.82608695652175</v>
      </c>
    </row>
    <row r="15" spans="1:10">
      <c r="A15" t="s">
        <v>196</v>
      </c>
      <c r="C15">
        <v>1</v>
      </c>
      <c r="D15">
        <v>0.5</v>
      </c>
      <c r="E15">
        <f t="shared" si="3"/>
        <v>2</v>
      </c>
      <c r="F15">
        <v>105</v>
      </c>
      <c r="G15">
        <v>10</v>
      </c>
      <c r="H15">
        <f t="shared" si="0"/>
        <v>115</v>
      </c>
      <c r="I15" s="96">
        <f t="shared" si="1"/>
        <v>11.5</v>
      </c>
      <c r="J15" s="104">
        <f t="shared" si="2"/>
        <v>173.91304347826087</v>
      </c>
    </row>
    <row r="16" spans="1:10">
      <c r="A16" t="s">
        <v>165</v>
      </c>
      <c r="C16">
        <v>1</v>
      </c>
      <c r="D16">
        <v>0.5</v>
      </c>
      <c r="E16">
        <f t="shared" si="3"/>
        <v>2</v>
      </c>
      <c r="F16">
        <v>105</v>
      </c>
      <c r="G16">
        <v>10</v>
      </c>
      <c r="H16">
        <f t="shared" si="0"/>
        <v>115</v>
      </c>
      <c r="I16" s="96">
        <f t="shared" si="1"/>
        <v>11.5</v>
      </c>
      <c r="J16" s="104">
        <f t="shared" si="2"/>
        <v>173.91304347826087</v>
      </c>
    </row>
    <row r="17" spans="1:10">
      <c r="A17" t="s">
        <v>178</v>
      </c>
      <c r="C17">
        <v>1</v>
      </c>
      <c r="D17">
        <v>0.5</v>
      </c>
      <c r="E17">
        <f t="shared" si="3"/>
        <v>2</v>
      </c>
      <c r="F17">
        <v>105</v>
      </c>
      <c r="G17">
        <v>10</v>
      </c>
      <c r="H17">
        <f t="shared" si="0"/>
        <v>115</v>
      </c>
      <c r="I17" s="96">
        <f t="shared" si="1"/>
        <v>11.5</v>
      </c>
      <c r="J17" s="104">
        <f t="shared" si="2"/>
        <v>173.91304347826087</v>
      </c>
    </row>
    <row r="18" spans="1:10">
      <c r="E18" s="103" t="s">
        <v>156</v>
      </c>
      <c r="F18">
        <v>1</v>
      </c>
      <c r="G18" s="103" t="s">
        <v>200</v>
      </c>
      <c r="H18">
        <v>7</v>
      </c>
      <c r="J18" s="102"/>
    </row>
    <row r="19" spans="1:10">
      <c r="A19" t="s">
        <v>207</v>
      </c>
      <c r="E19" s="103" t="s">
        <v>158</v>
      </c>
      <c r="F19">
        <v>50</v>
      </c>
      <c r="G19" t="s">
        <v>202</v>
      </c>
      <c r="H19">
        <f>H18*F21</f>
        <v>0.35000000000000003</v>
      </c>
      <c r="J19" s="102"/>
    </row>
    <row r="20" spans="1:10">
      <c r="E20" s="103" t="s">
        <v>160</v>
      </c>
      <c r="F20">
        <v>1</v>
      </c>
      <c r="J20" s="102"/>
    </row>
    <row r="21" spans="1:10">
      <c r="E21" s="101" t="s">
        <v>203</v>
      </c>
      <c r="F21">
        <f>(F18*F19*F20)/1000</f>
        <v>0.05</v>
      </c>
      <c r="J21" s="102"/>
    </row>
    <row r="22" spans="1:10">
      <c r="J22" s="102"/>
    </row>
    <row r="23" spans="1:10">
      <c r="A23" t="s">
        <v>37</v>
      </c>
      <c r="C23" t="s">
        <v>185</v>
      </c>
      <c r="D23" t="s">
        <v>186</v>
      </c>
      <c r="E23" t="s">
        <v>187</v>
      </c>
      <c r="F23" t="s">
        <v>188</v>
      </c>
      <c r="G23" t="s">
        <v>189</v>
      </c>
      <c r="H23" t="s">
        <v>190</v>
      </c>
      <c r="I23" t="s">
        <v>191</v>
      </c>
      <c r="J23" s="102" t="s">
        <v>192</v>
      </c>
    </row>
    <row r="24" spans="1:10">
      <c r="A24" t="s">
        <v>208</v>
      </c>
      <c r="C24">
        <v>1</v>
      </c>
      <c r="D24">
        <v>0.35</v>
      </c>
      <c r="E24">
        <f t="shared" ref="E24:E34" si="4">C24/D24</f>
        <v>2.8571428571428572</v>
      </c>
      <c r="F24">
        <v>108</v>
      </c>
      <c r="G24">
        <v>10</v>
      </c>
      <c r="H24">
        <f t="shared" ref="H24:H34" si="5">F24+10</f>
        <v>118</v>
      </c>
      <c r="I24">
        <f t="shared" ref="I24:I34" si="6">H24/G24</f>
        <v>11.8</v>
      </c>
      <c r="J24" s="104">
        <f t="shared" ref="J24:J34" si="7">(E24/I24)*1000</f>
        <v>242.13075060532688</v>
      </c>
    </row>
    <row r="25" spans="1:10">
      <c r="A25" t="s">
        <v>171</v>
      </c>
      <c r="C25">
        <v>50</v>
      </c>
      <c r="D25">
        <v>0.35</v>
      </c>
      <c r="E25">
        <f t="shared" si="4"/>
        <v>142.85714285714286</v>
      </c>
      <c r="F25">
        <v>108</v>
      </c>
      <c r="G25">
        <v>10</v>
      </c>
      <c r="H25">
        <f t="shared" si="5"/>
        <v>118</v>
      </c>
      <c r="I25">
        <f t="shared" si="6"/>
        <v>11.8</v>
      </c>
      <c r="J25" s="104">
        <f t="shared" si="7"/>
        <v>12106.537530266343</v>
      </c>
    </row>
    <row r="26" spans="1:10">
      <c r="A26" t="s">
        <v>179</v>
      </c>
      <c r="C26">
        <v>5</v>
      </c>
      <c r="D26">
        <v>0.35</v>
      </c>
      <c r="E26">
        <f t="shared" si="4"/>
        <v>14.285714285714286</v>
      </c>
      <c r="F26">
        <v>108</v>
      </c>
      <c r="G26">
        <v>10</v>
      </c>
      <c r="H26">
        <f t="shared" si="5"/>
        <v>118</v>
      </c>
      <c r="I26">
        <f t="shared" si="6"/>
        <v>11.8</v>
      </c>
      <c r="J26" s="104">
        <f t="shared" si="7"/>
        <v>1210.6537530266344</v>
      </c>
    </row>
    <row r="27" spans="1:10">
      <c r="A27" t="s">
        <v>167</v>
      </c>
      <c r="C27">
        <v>34</v>
      </c>
      <c r="D27">
        <v>0.35</v>
      </c>
      <c r="E27">
        <f t="shared" si="4"/>
        <v>97.142857142857153</v>
      </c>
      <c r="F27">
        <v>108</v>
      </c>
      <c r="G27">
        <v>10</v>
      </c>
      <c r="H27">
        <f t="shared" si="5"/>
        <v>118</v>
      </c>
      <c r="I27">
        <f t="shared" si="6"/>
        <v>11.8</v>
      </c>
      <c r="J27" s="104">
        <f t="shared" si="7"/>
        <v>8232.4455205811137</v>
      </c>
    </row>
    <row r="28" spans="1:10">
      <c r="A28" t="s">
        <v>209</v>
      </c>
      <c r="C28">
        <v>3</v>
      </c>
      <c r="D28">
        <v>0.35</v>
      </c>
      <c r="E28">
        <f t="shared" si="4"/>
        <v>8.5714285714285712</v>
      </c>
      <c r="F28">
        <v>108</v>
      </c>
      <c r="G28">
        <v>10</v>
      </c>
      <c r="H28">
        <f t="shared" si="5"/>
        <v>118</v>
      </c>
      <c r="I28">
        <f t="shared" si="6"/>
        <v>11.8</v>
      </c>
      <c r="J28" s="104">
        <f t="shared" si="7"/>
        <v>726.39225181598056</v>
      </c>
    </row>
    <row r="29" spans="1:10">
      <c r="A29" t="s">
        <v>210</v>
      </c>
      <c r="C29">
        <v>1</v>
      </c>
      <c r="D29">
        <v>0.35</v>
      </c>
      <c r="E29">
        <f t="shared" si="4"/>
        <v>2.8571428571428572</v>
      </c>
      <c r="F29">
        <v>108</v>
      </c>
      <c r="G29">
        <v>10</v>
      </c>
      <c r="H29">
        <f t="shared" si="5"/>
        <v>118</v>
      </c>
      <c r="I29">
        <f t="shared" si="6"/>
        <v>11.8</v>
      </c>
      <c r="J29" s="104">
        <f t="shared" si="7"/>
        <v>242.13075060532688</v>
      </c>
    </row>
    <row r="30" spans="1:10">
      <c r="A30" t="s">
        <v>198</v>
      </c>
      <c r="C30">
        <v>3</v>
      </c>
      <c r="D30">
        <v>0.35</v>
      </c>
      <c r="E30">
        <f t="shared" si="4"/>
        <v>8.5714285714285712</v>
      </c>
      <c r="F30">
        <v>108</v>
      </c>
      <c r="G30">
        <v>10</v>
      </c>
      <c r="H30">
        <f t="shared" si="5"/>
        <v>118</v>
      </c>
      <c r="I30">
        <f t="shared" si="6"/>
        <v>11.8</v>
      </c>
      <c r="J30" s="104">
        <f t="shared" si="7"/>
        <v>726.39225181598056</v>
      </c>
    </row>
    <row r="31" spans="1:10">
      <c r="A31" t="s">
        <v>195</v>
      </c>
      <c r="C31">
        <v>5</v>
      </c>
      <c r="D31">
        <v>0.35</v>
      </c>
      <c r="E31">
        <f t="shared" si="4"/>
        <v>14.285714285714286</v>
      </c>
      <c r="F31">
        <v>108</v>
      </c>
      <c r="G31">
        <v>10</v>
      </c>
      <c r="H31">
        <f t="shared" si="5"/>
        <v>118</v>
      </c>
      <c r="I31">
        <f t="shared" si="6"/>
        <v>11.8</v>
      </c>
      <c r="J31" s="104">
        <f t="shared" si="7"/>
        <v>1210.6537530266344</v>
      </c>
    </row>
    <row r="32" spans="1:10">
      <c r="A32" t="s">
        <v>165</v>
      </c>
      <c r="C32">
        <v>4</v>
      </c>
      <c r="D32">
        <v>0.35</v>
      </c>
      <c r="E32">
        <f t="shared" si="4"/>
        <v>11.428571428571429</v>
      </c>
      <c r="F32">
        <v>108</v>
      </c>
      <c r="G32">
        <v>10</v>
      </c>
      <c r="H32">
        <f t="shared" si="5"/>
        <v>118</v>
      </c>
      <c r="I32">
        <f t="shared" si="6"/>
        <v>11.8</v>
      </c>
      <c r="J32" s="104">
        <f t="shared" si="7"/>
        <v>968.52300242130752</v>
      </c>
    </row>
    <row r="33" spans="1:10">
      <c r="A33" t="s">
        <v>178</v>
      </c>
      <c r="C33">
        <v>2</v>
      </c>
      <c r="D33">
        <v>0.35</v>
      </c>
      <c r="E33">
        <f t="shared" si="4"/>
        <v>5.7142857142857144</v>
      </c>
      <c r="F33">
        <v>108</v>
      </c>
      <c r="G33">
        <v>10</v>
      </c>
      <c r="H33">
        <f t="shared" si="5"/>
        <v>118</v>
      </c>
      <c r="I33">
        <f t="shared" si="6"/>
        <v>11.8</v>
      </c>
      <c r="J33" s="104">
        <f t="shared" si="7"/>
        <v>484.26150121065376</v>
      </c>
    </row>
    <row r="34" spans="1:10">
      <c r="A34" t="s">
        <v>176</v>
      </c>
      <c r="C34">
        <v>2</v>
      </c>
      <c r="D34">
        <v>0.35</v>
      </c>
      <c r="E34">
        <f t="shared" si="4"/>
        <v>5.7142857142857144</v>
      </c>
      <c r="F34">
        <v>108</v>
      </c>
      <c r="G34">
        <v>10</v>
      </c>
      <c r="H34">
        <f t="shared" si="5"/>
        <v>118</v>
      </c>
      <c r="I34">
        <f t="shared" si="6"/>
        <v>11.8</v>
      </c>
      <c r="J34" s="104">
        <f t="shared" si="7"/>
        <v>484.26150121065376</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zoomScale="70" zoomScaleNormal="70" workbookViewId="0">
      <selection activeCell="B6" sqref="B6"/>
    </sheetView>
  </sheetViews>
  <sheetFormatPr defaultColWidth="8.85546875" defaultRowHeight="15"/>
  <cols>
    <col min="1" max="1" width="23.28515625" bestFit="1" customWidth="1"/>
    <col min="2" max="2" width="17.28515625" customWidth="1"/>
    <col min="3" max="3" width="13.42578125" bestFit="1" customWidth="1"/>
    <col min="4" max="4" width="20.42578125" bestFit="1" customWidth="1"/>
    <col min="5" max="5" width="29" bestFit="1" customWidth="1"/>
    <col min="6" max="6" width="13.85546875" bestFit="1" customWidth="1"/>
    <col min="7" max="7" width="18.28515625" bestFit="1" customWidth="1"/>
    <col min="8" max="8" width="13.42578125" bestFit="1" customWidth="1"/>
    <col min="9" max="9" width="19.7109375" bestFit="1" customWidth="1"/>
    <col min="10" max="10" width="20.28515625" bestFit="1" customWidth="1"/>
  </cols>
  <sheetData>
    <row r="1" spans="1:10">
      <c r="A1" s="95" t="s">
        <v>152</v>
      </c>
      <c r="B1">
        <v>53</v>
      </c>
      <c r="D1" s="95" t="s">
        <v>211</v>
      </c>
      <c r="E1" s="99">
        <v>41026</v>
      </c>
    </row>
    <row r="2" spans="1:10">
      <c r="A2" s="95" t="s">
        <v>212</v>
      </c>
      <c r="D2" s="95" t="s">
        <v>214</v>
      </c>
      <c r="E2" t="s">
        <v>239</v>
      </c>
    </row>
    <row r="4" spans="1:10">
      <c r="A4" s="103" t="s">
        <v>37</v>
      </c>
    </row>
    <row r="5" spans="1:10">
      <c r="A5" s="101" t="s">
        <v>184</v>
      </c>
      <c r="B5" s="101" t="s">
        <v>216</v>
      </c>
      <c r="C5" s="101" t="s">
        <v>185</v>
      </c>
      <c r="D5" s="101" t="s">
        <v>186</v>
      </c>
      <c r="E5" s="101" t="s">
        <v>187</v>
      </c>
      <c r="F5" s="101" t="s">
        <v>188</v>
      </c>
      <c r="G5" s="101" t="s">
        <v>189</v>
      </c>
      <c r="H5" s="101" t="s">
        <v>190</v>
      </c>
      <c r="I5" s="101" t="s">
        <v>191</v>
      </c>
      <c r="J5" s="101" t="s">
        <v>192</v>
      </c>
    </row>
    <row r="6" spans="1:10">
      <c r="A6" s="97" t="s">
        <v>167</v>
      </c>
      <c r="C6" s="97">
        <v>46</v>
      </c>
      <c r="D6">
        <v>0.26700000000000002</v>
      </c>
      <c r="E6">
        <f t="shared" ref="E6:E32" si="0">C6/D6</f>
        <v>172.28464419475654</v>
      </c>
      <c r="F6">
        <v>119</v>
      </c>
      <c r="G6">
        <v>10</v>
      </c>
      <c r="H6">
        <f t="shared" ref="H6:H32" si="1">F6+10</f>
        <v>129</v>
      </c>
      <c r="I6">
        <f t="shared" ref="I6:I32" si="2">H6/G6</f>
        <v>12.9</v>
      </c>
      <c r="J6" s="102">
        <f t="shared" ref="J6:J32" si="3">(E6/I6)*1000</f>
        <v>13355.398774787329</v>
      </c>
    </row>
    <row r="7" spans="1:10">
      <c r="A7" s="97" t="s">
        <v>165</v>
      </c>
      <c r="C7" s="97">
        <v>23</v>
      </c>
      <c r="D7">
        <v>0.26700000000000002</v>
      </c>
      <c r="E7">
        <f t="shared" si="0"/>
        <v>86.142322097378269</v>
      </c>
      <c r="F7">
        <v>119</v>
      </c>
      <c r="G7">
        <v>10</v>
      </c>
      <c r="H7">
        <f t="shared" si="1"/>
        <v>129</v>
      </c>
      <c r="I7">
        <f t="shared" si="2"/>
        <v>12.9</v>
      </c>
      <c r="J7" s="102">
        <f t="shared" si="3"/>
        <v>6677.6993873936644</v>
      </c>
    </row>
    <row r="8" spans="1:10">
      <c r="A8" s="97" t="s">
        <v>178</v>
      </c>
      <c r="C8" s="97">
        <v>8</v>
      </c>
      <c r="D8">
        <v>0.26700000000000002</v>
      </c>
      <c r="E8">
        <f t="shared" si="0"/>
        <v>29.962546816479399</v>
      </c>
      <c r="F8">
        <v>119</v>
      </c>
      <c r="G8">
        <v>10</v>
      </c>
      <c r="H8">
        <f t="shared" si="1"/>
        <v>129</v>
      </c>
      <c r="I8">
        <f t="shared" si="2"/>
        <v>12.9</v>
      </c>
      <c r="J8" s="102">
        <f t="shared" si="3"/>
        <v>2322.6780477891007</v>
      </c>
    </row>
    <row r="9" spans="1:10">
      <c r="A9" s="97" t="s">
        <v>181</v>
      </c>
      <c r="C9" s="97">
        <v>3</v>
      </c>
      <c r="D9">
        <v>0.26700000000000002</v>
      </c>
      <c r="E9">
        <f t="shared" si="0"/>
        <v>11.235955056179774</v>
      </c>
      <c r="F9">
        <v>119</v>
      </c>
      <c r="G9">
        <v>10</v>
      </c>
      <c r="H9">
        <f t="shared" si="1"/>
        <v>129</v>
      </c>
      <c r="I9">
        <f t="shared" si="2"/>
        <v>12.9</v>
      </c>
      <c r="J9" s="102">
        <f t="shared" si="3"/>
        <v>871.00426792091264</v>
      </c>
    </row>
    <row r="10" spans="1:10">
      <c r="A10" s="97" t="s">
        <v>171</v>
      </c>
      <c r="C10" s="97">
        <v>38</v>
      </c>
      <c r="D10">
        <v>0.26700000000000002</v>
      </c>
      <c r="E10">
        <f t="shared" si="0"/>
        <v>142.32209737827714</v>
      </c>
      <c r="F10">
        <v>119</v>
      </c>
      <c r="G10">
        <v>10</v>
      </c>
      <c r="H10">
        <f t="shared" si="1"/>
        <v>129</v>
      </c>
      <c r="I10">
        <f t="shared" si="2"/>
        <v>12.9</v>
      </c>
      <c r="J10" s="102">
        <f t="shared" si="3"/>
        <v>11032.720726998226</v>
      </c>
    </row>
    <row r="11" spans="1:10">
      <c r="A11" s="97" t="s">
        <v>230</v>
      </c>
      <c r="C11" s="97">
        <v>5</v>
      </c>
      <c r="D11">
        <v>0.26700000000000002</v>
      </c>
      <c r="E11">
        <f t="shared" si="0"/>
        <v>18.726591760299623</v>
      </c>
      <c r="F11">
        <v>119</v>
      </c>
      <c r="G11">
        <v>10</v>
      </c>
      <c r="H11">
        <f t="shared" si="1"/>
        <v>129</v>
      </c>
      <c r="I11">
        <f t="shared" si="2"/>
        <v>12.9</v>
      </c>
      <c r="J11" s="102">
        <f t="shared" si="3"/>
        <v>1451.6737798681877</v>
      </c>
    </row>
    <row r="12" spans="1:10">
      <c r="A12" s="97" t="s">
        <v>168</v>
      </c>
      <c r="C12" s="97">
        <v>2</v>
      </c>
      <c r="D12">
        <v>0.26700000000000002</v>
      </c>
      <c r="E12">
        <f t="shared" si="0"/>
        <v>7.4906367041198498</v>
      </c>
      <c r="F12">
        <v>119</v>
      </c>
      <c r="G12">
        <v>10</v>
      </c>
      <c r="H12">
        <f t="shared" si="1"/>
        <v>129</v>
      </c>
      <c r="I12">
        <f t="shared" si="2"/>
        <v>12.9</v>
      </c>
      <c r="J12" s="102">
        <f t="shared" si="3"/>
        <v>580.66951194727517</v>
      </c>
    </row>
    <row r="13" spans="1:10">
      <c r="A13" s="97" t="s">
        <v>197</v>
      </c>
      <c r="C13" s="97">
        <v>6</v>
      </c>
      <c r="D13">
        <v>0.26700000000000002</v>
      </c>
      <c r="E13">
        <f t="shared" si="0"/>
        <v>22.471910112359549</v>
      </c>
      <c r="F13">
        <v>119</v>
      </c>
      <c r="G13">
        <v>10</v>
      </c>
      <c r="H13">
        <f t="shared" si="1"/>
        <v>129</v>
      </c>
      <c r="I13">
        <f t="shared" si="2"/>
        <v>12.9</v>
      </c>
      <c r="J13" s="102">
        <f t="shared" si="3"/>
        <v>1742.0085358418253</v>
      </c>
    </row>
    <row r="14" spans="1:10">
      <c r="A14" s="97" t="s">
        <v>195</v>
      </c>
      <c r="C14" s="97">
        <v>9</v>
      </c>
      <c r="D14">
        <v>0.26700000000000002</v>
      </c>
      <c r="E14">
        <f t="shared" si="0"/>
        <v>33.707865168539321</v>
      </c>
      <c r="F14">
        <v>119</v>
      </c>
      <c r="G14">
        <v>10</v>
      </c>
      <c r="H14">
        <f t="shared" si="1"/>
        <v>129</v>
      </c>
      <c r="I14">
        <f t="shared" si="2"/>
        <v>12.9</v>
      </c>
      <c r="J14" s="102">
        <f t="shared" si="3"/>
        <v>2613.0128037627383</v>
      </c>
    </row>
    <row r="15" spans="1:10">
      <c r="A15" s="97" t="s">
        <v>228</v>
      </c>
      <c r="C15" s="97">
        <v>1</v>
      </c>
      <c r="D15">
        <v>0.26700000000000002</v>
      </c>
      <c r="E15">
        <f t="shared" si="0"/>
        <v>3.7453183520599249</v>
      </c>
      <c r="F15">
        <v>119</v>
      </c>
      <c r="G15">
        <v>10</v>
      </c>
      <c r="H15">
        <f t="shared" si="1"/>
        <v>129</v>
      </c>
      <c r="I15">
        <f t="shared" si="2"/>
        <v>12.9</v>
      </c>
      <c r="J15" s="102">
        <f t="shared" si="3"/>
        <v>290.33475597363758</v>
      </c>
    </row>
    <row r="16" spans="1:10">
      <c r="A16" s="97" t="s">
        <v>196</v>
      </c>
      <c r="C16" s="97">
        <v>1</v>
      </c>
      <c r="D16">
        <v>0.26700000000000002</v>
      </c>
      <c r="E16">
        <f t="shared" si="0"/>
        <v>3.7453183520599249</v>
      </c>
      <c r="F16">
        <v>119</v>
      </c>
      <c r="G16">
        <v>10</v>
      </c>
      <c r="H16">
        <f t="shared" si="1"/>
        <v>129</v>
      </c>
      <c r="I16">
        <f t="shared" si="2"/>
        <v>12.9</v>
      </c>
      <c r="J16" s="102">
        <f t="shared" si="3"/>
        <v>290.33475597363758</v>
      </c>
    </row>
    <row r="17" spans="1:10">
      <c r="A17" s="97" t="s">
        <v>175</v>
      </c>
      <c r="C17" s="97">
        <v>1</v>
      </c>
      <c r="D17">
        <v>0.26700000000000002</v>
      </c>
      <c r="E17">
        <f t="shared" si="0"/>
        <v>3.7453183520599249</v>
      </c>
      <c r="F17">
        <v>119</v>
      </c>
      <c r="G17">
        <v>10</v>
      </c>
      <c r="H17">
        <f t="shared" si="1"/>
        <v>129</v>
      </c>
      <c r="I17">
        <f t="shared" si="2"/>
        <v>12.9</v>
      </c>
      <c r="J17" s="102">
        <f t="shared" si="3"/>
        <v>290.33475597363758</v>
      </c>
    </row>
    <row r="18" spans="1:10">
      <c r="J18" s="102"/>
    </row>
    <row r="19" spans="1:10">
      <c r="A19" s="108" t="s">
        <v>42</v>
      </c>
      <c r="J19" s="102"/>
    </row>
    <row r="20" spans="1:10">
      <c r="A20" s="97" t="s">
        <v>179</v>
      </c>
      <c r="C20" s="97">
        <v>8</v>
      </c>
      <c r="D20">
        <v>0.26700000000000002</v>
      </c>
      <c r="E20">
        <f t="shared" si="0"/>
        <v>29.962546816479399</v>
      </c>
      <c r="F20">
        <v>142</v>
      </c>
      <c r="G20">
        <v>10</v>
      </c>
      <c r="H20">
        <f t="shared" si="1"/>
        <v>152</v>
      </c>
      <c r="I20">
        <f t="shared" si="2"/>
        <v>15.2</v>
      </c>
      <c r="J20" s="102">
        <f t="shared" si="3"/>
        <v>1971.2201852946973</v>
      </c>
    </row>
    <row r="21" spans="1:10">
      <c r="A21" s="97" t="s">
        <v>175</v>
      </c>
      <c r="C21" s="97">
        <v>1</v>
      </c>
      <c r="D21">
        <v>0.26700000000000002</v>
      </c>
      <c r="E21">
        <f t="shared" si="0"/>
        <v>3.7453183520599249</v>
      </c>
      <c r="F21">
        <v>142</v>
      </c>
      <c r="G21">
        <v>10</v>
      </c>
      <c r="H21">
        <f t="shared" si="1"/>
        <v>152</v>
      </c>
      <c r="I21">
        <f t="shared" si="2"/>
        <v>15.2</v>
      </c>
      <c r="J21" s="102">
        <f t="shared" si="3"/>
        <v>246.40252316183717</v>
      </c>
    </row>
    <row r="22" spans="1:10">
      <c r="A22" s="97" t="s">
        <v>169</v>
      </c>
      <c r="C22" s="97">
        <v>3</v>
      </c>
      <c r="D22">
        <v>0.26700000000000002</v>
      </c>
      <c r="E22">
        <f t="shared" si="0"/>
        <v>11.235955056179774</v>
      </c>
      <c r="F22">
        <v>142</v>
      </c>
      <c r="G22">
        <v>10</v>
      </c>
      <c r="H22">
        <f t="shared" si="1"/>
        <v>152</v>
      </c>
      <c r="I22">
        <f t="shared" si="2"/>
        <v>15.2</v>
      </c>
      <c r="J22" s="102">
        <f t="shared" si="3"/>
        <v>739.2075694855115</v>
      </c>
    </row>
    <row r="23" spans="1:10">
      <c r="A23" s="97" t="s">
        <v>181</v>
      </c>
      <c r="C23" s="97">
        <v>4</v>
      </c>
      <c r="D23">
        <v>0.26700000000000002</v>
      </c>
      <c r="E23">
        <f t="shared" si="0"/>
        <v>14.9812734082397</v>
      </c>
      <c r="F23">
        <v>142</v>
      </c>
      <c r="G23">
        <v>10</v>
      </c>
      <c r="H23">
        <f t="shared" si="1"/>
        <v>152</v>
      </c>
      <c r="I23">
        <f t="shared" si="2"/>
        <v>15.2</v>
      </c>
      <c r="J23" s="102">
        <f t="shared" si="3"/>
        <v>985.61009264734867</v>
      </c>
    </row>
    <row r="24" spans="1:10">
      <c r="A24" s="97" t="s">
        <v>171</v>
      </c>
      <c r="C24" s="97">
        <v>29</v>
      </c>
      <c r="D24">
        <v>0.26700000000000002</v>
      </c>
      <c r="E24">
        <f t="shared" si="0"/>
        <v>108.61423220973782</v>
      </c>
      <c r="F24">
        <v>142</v>
      </c>
      <c r="G24">
        <v>10</v>
      </c>
      <c r="H24">
        <f t="shared" si="1"/>
        <v>152</v>
      </c>
      <c r="I24">
        <f t="shared" si="2"/>
        <v>15.2</v>
      </c>
      <c r="J24" s="102">
        <f t="shared" si="3"/>
        <v>7145.6731716932782</v>
      </c>
    </row>
    <row r="25" spans="1:10">
      <c r="A25" s="97" t="s">
        <v>197</v>
      </c>
      <c r="C25" s="97">
        <v>1</v>
      </c>
      <c r="D25">
        <v>0.26700000000000002</v>
      </c>
      <c r="E25">
        <f t="shared" si="0"/>
        <v>3.7453183520599249</v>
      </c>
      <c r="F25">
        <v>142</v>
      </c>
      <c r="G25">
        <v>10</v>
      </c>
      <c r="H25">
        <f t="shared" si="1"/>
        <v>152</v>
      </c>
      <c r="I25">
        <f t="shared" si="2"/>
        <v>15.2</v>
      </c>
      <c r="J25" s="102">
        <f t="shared" si="3"/>
        <v>246.40252316183717</v>
      </c>
    </row>
    <row r="26" spans="1:10">
      <c r="A26" s="97" t="s">
        <v>167</v>
      </c>
      <c r="C26" s="97">
        <v>27</v>
      </c>
      <c r="D26">
        <v>0.26700000000000002</v>
      </c>
      <c r="E26">
        <f t="shared" si="0"/>
        <v>101.12359550561797</v>
      </c>
      <c r="F26">
        <v>142</v>
      </c>
      <c r="G26">
        <v>10</v>
      </c>
      <c r="H26">
        <f t="shared" si="1"/>
        <v>152</v>
      </c>
      <c r="I26">
        <f t="shared" si="2"/>
        <v>15.2</v>
      </c>
      <c r="J26" s="102">
        <f t="shared" si="3"/>
        <v>6652.8681253696031</v>
      </c>
    </row>
    <row r="27" spans="1:10">
      <c r="A27" s="97" t="s">
        <v>165</v>
      </c>
      <c r="C27" s="97">
        <v>13</v>
      </c>
      <c r="D27">
        <v>0.26700000000000002</v>
      </c>
      <c r="E27">
        <f t="shared" si="0"/>
        <v>48.689138576779023</v>
      </c>
      <c r="F27">
        <v>142</v>
      </c>
      <c r="G27">
        <v>10</v>
      </c>
      <c r="H27">
        <f t="shared" si="1"/>
        <v>152</v>
      </c>
      <c r="I27">
        <f t="shared" si="2"/>
        <v>15.2</v>
      </c>
      <c r="J27" s="102">
        <f t="shared" si="3"/>
        <v>3203.232801103883</v>
      </c>
    </row>
    <row r="28" spans="1:10">
      <c r="A28" s="97" t="s">
        <v>230</v>
      </c>
      <c r="C28" s="97">
        <v>1</v>
      </c>
      <c r="D28">
        <v>0.26700000000000002</v>
      </c>
      <c r="E28">
        <f t="shared" si="0"/>
        <v>3.7453183520599249</v>
      </c>
      <c r="F28">
        <v>142</v>
      </c>
      <c r="G28">
        <v>10</v>
      </c>
      <c r="H28">
        <f t="shared" si="1"/>
        <v>152</v>
      </c>
      <c r="I28">
        <f t="shared" si="2"/>
        <v>15.2</v>
      </c>
      <c r="J28" s="102">
        <f t="shared" si="3"/>
        <v>246.40252316183717</v>
      </c>
    </row>
    <row r="29" spans="1:10">
      <c r="A29" s="97" t="s">
        <v>195</v>
      </c>
      <c r="C29" s="97">
        <v>6</v>
      </c>
      <c r="D29">
        <v>0.26700000000000002</v>
      </c>
      <c r="E29">
        <f t="shared" si="0"/>
        <v>22.471910112359549</v>
      </c>
      <c r="F29">
        <v>142</v>
      </c>
      <c r="G29">
        <v>10</v>
      </c>
      <c r="H29">
        <f t="shared" si="1"/>
        <v>152</v>
      </c>
      <c r="I29">
        <f t="shared" si="2"/>
        <v>15.2</v>
      </c>
      <c r="J29" s="102">
        <f t="shared" si="3"/>
        <v>1478.415138971023</v>
      </c>
    </row>
    <row r="30" spans="1:10">
      <c r="A30" s="97" t="s">
        <v>178</v>
      </c>
      <c r="C30" s="97">
        <v>2</v>
      </c>
      <c r="D30">
        <v>0.26700000000000002</v>
      </c>
      <c r="E30">
        <f t="shared" si="0"/>
        <v>7.4906367041198498</v>
      </c>
      <c r="F30">
        <v>142</v>
      </c>
      <c r="G30">
        <v>10</v>
      </c>
      <c r="H30">
        <f t="shared" si="1"/>
        <v>152</v>
      </c>
      <c r="I30">
        <f t="shared" si="2"/>
        <v>15.2</v>
      </c>
      <c r="J30" s="102">
        <f t="shared" si="3"/>
        <v>492.80504632367433</v>
      </c>
    </row>
    <row r="31" spans="1:10">
      <c r="A31" s="97" t="s">
        <v>176</v>
      </c>
      <c r="C31" s="97">
        <v>7</v>
      </c>
      <c r="D31">
        <v>0.26700000000000002</v>
      </c>
      <c r="E31">
        <f t="shared" si="0"/>
        <v>26.217228464419474</v>
      </c>
      <c r="F31">
        <v>142</v>
      </c>
      <c r="G31">
        <v>10</v>
      </c>
      <c r="H31">
        <f t="shared" si="1"/>
        <v>152</v>
      </c>
      <c r="I31">
        <f t="shared" si="2"/>
        <v>15.2</v>
      </c>
      <c r="J31" s="102">
        <f t="shared" si="3"/>
        <v>1724.8176621328601</v>
      </c>
    </row>
    <row r="32" spans="1:10">
      <c r="A32" s="97" t="s">
        <v>196</v>
      </c>
      <c r="C32" s="97">
        <v>1</v>
      </c>
      <c r="D32">
        <v>0.26700000000000002</v>
      </c>
      <c r="E32">
        <f t="shared" si="0"/>
        <v>3.7453183520599249</v>
      </c>
      <c r="F32">
        <v>142</v>
      </c>
      <c r="G32">
        <v>10</v>
      </c>
      <c r="H32">
        <f t="shared" si="1"/>
        <v>152</v>
      </c>
      <c r="I32">
        <f t="shared" si="2"/>
        <v>15.2</v>
      </c>
      <c r="J32" s="102">
        <f t="shared" si="3"/>
        <v>246.40252316183717</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zoomScale="70" zoomScaleNormal="70" workbookViewId="0">
      <selection activeCell="B10" sqref="B10"/>
    </sheetView>
  </sheetViews>
  <sheetFormatPr defaultColWidth="8.85546875" defaultRowHeight="15"/>
  <cols>
    <col min="1" max="1" width="23.28515625" bestFit="1" customWidth="1"/>
    <col min="2" max="3" width="13.42578125" bestFit="1" customWidth="1"/>
    <col min="4" max="4" width="20.42578125" bestFit="1" customWidth="1"/>
    <col min="5" max="5" width="29" bestFit="1" customWidth="1"/>
    <col min="6" max="6" width="13.85546875" bestFit="1" customWidth="1"/>
    <col min="7" max="7" width="18.28515625" bestFit="1" customWidth="1"/>
    <col min="8" max="8" width="13.42578125" bestFit="1" customWidth="1"/>
    <col min="9" max="9" width="19.7109375" bestFit="1" customWidth="1"/>
    <col min="10" max="10" width="20.28515625" bestFit="1" customWidth="1"/>
  </cols>
  <sheetData>
    <row r="1" spans="1:10">
      <c r="A1" s="95" t="s">
        <v>240</v>
      </c>
      <c r="D1" s="95"/>
      <c r="E1" s="103" t="s">
        <v>156</v>
      </c>
      <c r="F1">
        <v>1</v>
      </c>
      <c r="G1" s="103" t="s">
        <v>200</v>
      </c>
      <c r="H1">
        <v>7</v>
      </c>
    </row>
    <row r="2" spans="1:10">
      <c r="A2" s="95" t="s">
        <v>241</v>
      </c>
      <c r="D2" s="95"/>
      <c r="E2" s="103" t="s">
        <v>158</v>
      </c>
      <c r="F2">
        <v>50</v>
      </c>
      <c r="G2" t="s">
        <v>202</v>
      </c>
      <c r="H2">
        <f>H1*F4</f>
        <v>0.62649999999999995</v>
      </c>
    </row>
    <row r="3" spans="1:10">
      <c r="E3" s="103" t="s">
        <v>160</v>
      </c>
      <c r="F3">
        <v>1.79</v>
      </c>
    </row>
    <row r="4" spans="1:10">
      <c r="A4" t="s">
        <v>37</v>
      </c>
      <c r="E4" s="101" t="s">
        <v>203</v>
      </c>
      <c r="F4">
        <f>(F1*F2*F3)/1000</f>
        <v>8.9499999999999996E-2</v>
      </c>
    </row>
    <row r="5" spans="1:10">
      <c r="A5" s="101" t="s">
        <v>184</v>
      </c>
      <c r="B5" s="101"/>
      <c r="C5" s="101" t="s">
        <v>185</v>
      </c>
      <c r="D5" t="s">
        <v>186</v>
      </c>
      <c r="E5" t="s">
        <v>187</v>
      </c>
      <c r="F5" t="s">
        <v>188</v>
      </c>
      <c r="G5" t="s">
        <v>189</v>
      </c>
      <c r="H5" t="s">
        <v>190</v>
      </c>
      <c r="I5" t="s">
        <v>191</v>
      </c>
      <c r="J5" t="s">
        <v>192</v>
      </c>
    </row>
    <row r="6" spans="1:10">
      <c r="A6" t="s">
        <v>179</v>
      </c>
      <c r="C6">
        <v>48</v>
      </c>
      <c r="D6">
        <v>0.62649999999999995</v>
      </c>
      <c r="E6">
        <f>C6/D6</f>
        <v>76.616121308858752</v>
      </c>
      <c r="F6">
        <v>117</v>
      </c>
      <c r="G6">
        <v>10</v>
      </c>
      <c r="H6">
        <f t="shared" ref="H6:H17" si="0">F6+10</f>
        <v>127</v>
      </c>
      <c r="I6" s="96">
        <f t="shared" ref="I6:I17" si="1">H6/G6</f>
        <v>12.7</v>
      </c>
      <c r="J6" s="104">
        <f t="shared" ref="J6:J17" si="2">(E6/I6)*1000</f>
        <v>6032.7654573904529</v>
      </c>
    </row>
    <row r="7" spans="1:10">
      <c r="A7" t="s">
        <v>167</v>
      </c>
      <c r="C7">
        <v>28</v>
      </c>
      <c r="D7">
        <v>0.62649999999999995</v>
      </c>
      <c r="E7">
        <f t="shared" ref="E7:E17" si="3">C7/D7</f>
        <v>44.692737430167604</v>
      </c>
      <c r="F7">
        <v>117</v>
      </c>
      <c r="G7">
        <v>10</v>
      </c>
      <c r="H7">
        <f t="shared" si="0"/>
        <v>127</v>
      </c>
      <c r="I7" s="96">
        <f t="shared" si="1"/>
        <v>12.7</v>
      </c>
      <c r="J7" s="104">
        <f t="shared" si="2"/>
        <v>3519.1131834777643</v>
      </c>
    </row>
    <row r="8" spans="1:10">
      <c r="A8" t="s">
        <v>196</v>
      </c>
      <c r="C8">
        <v>1</v>
      </c>
      <c r="D8">
        <v>0.62649999999999995</v>
      </c>
      <c r="E8">
        <f t="shared" si="3"/>
        <v>1.5961691939345573</v>
      </c>
      <c r="F8">
        <v>117</v>
      </c>
      <c r="G8">
        <v>10</v>
      </c>
      <c r="H8">
        <f t="shared" si="0"/>
        <v>127</v>
      </c>
      <c r="I8" s="96">
        <f t="shared" si="1"/>
        <v>12.7</v>
      </c>
      <c r="J8" s="104">
        <f t="shared" si="2"/>
        <v>125.68261369563444</v>
      </c>
    </row>
    <row r="9" spans="1:10">
      <c r="A9" t="s">
        <v>197</v>
      </c>
      <c r="C9">
        <v>22</v>
      </c>
      <c r="D9">
        <v>0.62649999999999995</v>
      </c>
      <c r="E9">
        <f t="shared" si="3"/>
        <v>35.115722266560262</v>
      </c>
      <c r="F9">
        <v>117</v>
      </c>
      <c r="G9">
        <v>10</v>
      </c>
      <c r="H9">
        <f t="shared" si="0"/>
        <v>127</v>
      </c>
      <c r="I9" s="96">
        <f t="shared" si="1"/>
        <v>12.7</v>
      </c>
      <c r="J9" s="104">
        <f t="shared" si="2"/>
        <v>2765.0175013039579</v>
      </c>
    </row>
    <row r="10" spans="1:10">
      <c r="A10" t="s">
        <v>181</v>
      </c>
      <c r="C10">
        <v>6</v>
      </c>
      <c r="D10">
        <v>0.62649999999999995</v>
      </c>
      <c r="E10">
        <f t="shared" si="3"/>
        <v>9.577015163607344</v>
      </c>
      <c r="F10">
        <v>117</v>
      </c>
      <c r="G10">
        <v>10</v>
      </c>
      <c r="H10">
        <f t="shared" si="0"/>
        <v>127</v>
      </c>
      <c r="I10" s="96">
        <f t="shared" si="1"/>
        <v>12.7</v>
      </c>
      <c r="J10" s="104">
        <f t="shared" si="2"/>
        <v>754.09568217380661</v>
      </c>
    </row>
    <row r="11" spans="1:10">
      <c r="A11" t="s">
        <v>204</v>
      </c>
      <c r="C11">
        <v>9</v>
      </c>
      <c r="D11">
        <v>0.62649999999999995</v>
      </c>
      <c r="E11">
        <f t="shared" si="3"/>
        <v>14.365522745411015</v>
      </c>
      <c r="F11">
        <v>117</v>
      </c>
      <c r="G11">
        <v>10</v>
      </c>
      <c r="H11">
        <f t="shared" si="0"/>
        <v>127</v>
      </c>
      <c r="I11" s="96">
        <f t="shared" si="1"/>
        <v>12.7</v>
      </c>
      <c r="J11" s="104">
        <f t="shared" si="2"/>
        <v>1131.1435232607098</v>
      </c>
    </row>
    <row r="12" spans="1:10">
      <c r="A12" t="s">
        <v>205</v>
      </c>
      <c r="C12">
        <v>10</v>
      </c>
      <c r="D12">
        <v>0.62649999999999995</v>
      </c>
      <c r="E12">
        <f t="shared" si="3"/>
        <v>15.961691939345572</v>
      </c>
      <c r="F12">
        <v>117</v>
      </c>
      <c r="G12">
        <v>10</v>
      </c>
      <c r="H12">
        <f t="shared" si="0"/>
        <v>127</v>
      </c>
      <c r="I12" s="96">
        <f t="shared" si="1"/>
        <v>12.7</v>
      </c>
      <c r="J12" s="104">
        <f t="shared" si="2"/>
        <v>1256.8261369563443</v>
      </c>
    </row>
    <row r="13" spans="1:10">
      <c r="A13" t="s">
        <v>198</v>
      </c>
      <c r="C13">
        <v>1</v>
      </c>
      <c r="D13">
        <v>0.62649999999999995</v>
      </c>
      <c r="E13">
        <f t="shared" si="3"/>
        <v>1.5961691939345573</v>
      </c>
      <c r="F13">
        <v>117</v>
      </c>
      <c r="G13">
        <v>10</v>
      </c>
      <c r="H13">
        <f t="shared" si="0"/>
        <v>127</v>
      </c>
      <c r="I13" s="96">
        <f t="shared" si="1"/>
        <v>12.7</v>
      </c>
      <c r="J13" s="104">
        <f t="shared" si="2"/>
        <v>125.68261369563444</v>
      </c>
    </row>
    <row r="14" spans="1:10">
      <c r="A14" t="s">
        <v>165</v>
      </c>
      <c r="C14">
        <v>6</v>
      </c>
      <c r="D14">
        <v>0.62649999999999995</v>
      </c>
      <c r="E14">
        <f t="shared" si="3"/>
        <v>9.577015163607344</v>
      </c>
      <c r="F14">
        <v>117</v>
      </c>
      <c r="G14">
        <v>10</v>
      </c>
      <c r="H14">
        <f t="shared" si="0"/>
        <v>127</v>
      </c>
      <c r="I14" s="96">
        <f t="shared" si="1"/>
        <v>12.7</v>
      </c>
      <c r="J14" s="104">
        <f t="shared" si="2"/>
        <v>754.09568217380661</v>
      </c>
    </row>
    <row r="15" spans="1:10">
      <c r="A15" t="s">
        <v>178</v>
      </c>
      <c r="C15">
        <v>10</v>
      </c>
      <c r="D15">
        <v>0.62649999999999995</v>
      </c>
      <c r="E15">
        <f t="shared" si="3"/>
        <v>15.961691939345572</v>
      </c>
      <c r="F15">
        <v>117</v>
      </c>
      <c r="G15">
        <v>10</v>
      </c>
      <c r="H15">
        <f t="shared" si="0"/>
        <v>127</v>
      </c>
      <c r="I15" s="96">
        <f t="shared" si="1"/>
        <v>12.7</v>
      </c>
      <c r="J15" s="104">
        <f t="shared" si="2"/>
        <v>1256.8261369563443</v>
      </c>
    </row>
    <row r="16" spans="1:10">
      <c r="A16" t="s">
        <v>242</v>
      </c>
      <c r="C16">
        <v>1</v>
      </c>
      <c r="D16">
        <v>0.62649999999999995</v>
      </c>
      <c r="E16">
        <f t="shared" si="3"/>
        <v>1.5961691939345573</v>
      </c>
      <c r="F16">
        <v>117</v>
      </c>
      <c r="G16">
        <v>10</v>
      </c>
      <c r="H16">
        <f t="shared" si="0"/>
        <v>127</v>
      </c>
      <c r="I16" s="96">
        <f t="shared" si="1"/>
        <v>12.7</v>
      </c>
      <c r="J16" s="104">
        <f t="shared" si="2"/>
        <v>125.68261369563444</v>
      </c>
    </row>
    <row r="17" spans="1:10">
      <c r="A17" t="s">
        <v>175</v>
      </c>
      <c r="C17">
        <v>6</v>
      </c>
      <c r="D17">
        <v>0.62649999999999995</v>
      </c>
      <c r="E17">
        <f t="shared" si="3"/>
        <v>9.577015163607344</v>
      </c>
      <c r="F17">
        <v>117</v>
      </c>
      <c r="G17">
        <v>10</v>
      </c>
      <c r="H17">
        <f t="shared" si="0"/>
        <v>127</v>
      </c>
      <c r="I17" s="96">
        <f t="shared" si="1"/>
        <v>12.7</v>
      </c>
      <c r="J17" s="104">
        <f t="shared" si="2"/>
        <v>754.09568217380661</v>
      </c>
    </row>
    <row r="18" spans="1:10">
      <c r="E18" s="103" t="s">
        <v>156</v>
      </c>
      <c r="F18">
        <v>1</v>
      </c>
      <c r="G18" s="103" t="s">
        <v>200</v>
      </c>
      <c r="H18">
        <v>5</v>
      </c>
      <c r="J18" s="102"/>
    </row>
    <row r="19" spans="1:10">
      <c r="A19" t="s">
        <v>241</v>
      </c>
      <c r="E19" s="103" t="s">
        <v>158</v>
      </c>
      <c r="F19">
        <v>50</v>
      </c>
      <c r="G19" t="s">
        <v>202</v>
      </c>
      <c r="H19">
        <f>H18*F21</f>
        <v>0.44750000000000001</v>
      </c>
      <c r="J19" s="102"/>
    </row>
    <row r="20" spans="1:10">
      <c r="E20" s="103" t="s">
        <v>160</v>
      </c>
      <c r="F20">
        <v>1.79</v>
      </c>
      <c r="J20" s="102"/>
    </row>
    <row r="21" spans="1:10">
      <c r="E21" s="101" t="s">
        <v>203</v>
      </c>
      <c r="F21">
        <f>(F18*F19*F20)/1000</f>
        <v>8.9499999999999996E-2</v>
      </c>
      <c r="J21" s="102"/>
    </row>
    <row r="22" spans="1:10">
      <c r="J22" s="102"/>
    </row>
    <row r="23" spans="1:10">
      <c r="A23" t="s">
        <v>42</v>
      </c>
      <c r="C23" t="s">
        <v>185</v>
      </c>
      <c r="D23" t="s">
        <v>186</v>
      </c>
      <c r="E23" t="s">
        <v>187</v>
      </c>
      <c r="F23" t="s">
        <v>188</v>
      </c>
      <c r="G23" t="s">
        <v>189</v>
      </c>
      <c r="H23" t="s">
        <v>190</v>
      </c>
      <c r="I23" t="s">
        <v>191</v>
      </c>
      <c r="J23" s="102" t="s">
        <v>192</v>
      </c>
    </row>
    <row r="24" spans="1:10">
      <c r="A24" t="s">
        <v>195</v>
      </c>
      <c r="C24">
        <v>23</v>
      </c>
      <c r="D24">
        <v>0.44750000000000001</v>
      </c>
      <c r="E24">
        <f t="shared" ref="E24:E33" si="4">C24/D24</f>
        <v>51.396648044692739</v>
      </c>
      <c r="F24">
        <v>119</v>
      </c>
      <c r="G24">
        <v>10</v>
      </c>
      <c r="H24">
        <f t="shared" ref="H24:H33" si="5">F24+10</f>
        <v>129</v>
      </c>
      <c r="I24">
        <f t="shared" ref="I24:I33" si="6">H24/G24</f>
        <v>12.9</v>
      </c>
      <c r="J24" s="104">
        <f t="shared" ref="J24:J33" si="7">(E24/I24)*1000</f>
        <v>3984.2362825343212</v>
      </c>
    </row>
    <row r="25" spans="1:10">
      <c r="A25" t="s">
        <v>178</v>
      </c>
      <c r="C25">
        <v>35</v>
      </c>
      <c r="D25">
        <v>0.44750000000000001</v>
      </c>
      <c r="E25">
        <f t="shared" si="4"/>
        <v>78.212290502793294</v>
      </c>
      <c r="F25">
        <v>119</v>
      </c>
      <c r="G25">
        <v>10</v>
      </c>
      <c r="H25">
        <f t="shared" si="5"/>
        <v>129</v>
      </c>
      <c r="I25">
        <f t="shared" si="6"/>
        <v>12.9</v>
      </c>
      <c r="J25" s="104">
        <f t="shared" si="7"/>
        <v>6062.9682560304882</v>
      </c>
    </row>
    <row r="26" spans="1:10">
      <c r="A26" t="s">
        <v>179</v>
      </c>
      <c r="C26">
        <v>21</v>
      </c>
      <c r="D26">
        <v>0.44750000000000001</v>
      </c>
      <c r="E26">
        <f t="shared" si="4"/>
        <v>46.927374301675975</v>
      </c>
      <c r="F26">
        <v>119</v>
      </c>
      <c r="G26">
        <v>10</v>
      </c>
      <c r="H26">
        <f t="shared" si="5"/>
        <v>129</v>
      </c>
      <c r="I26">
        <f t="shared" si="6"/>
        <v>12.9</v>
      </c>
      <c r="J26" s="104">
        <f t="shared" si="7"/>
        <v>3637.7809536182926</v>
      </c>
    </row>
    <row r="27" spans="1:10">
      <c r="A27" t="s">
        <v>165</v>
      </c>
      <c r="C27">
        <v>11</v>
      </c>
      <c r="D27">
        <v>0.44750000000000001</v>
      </c>
      <c r="E27">
        <f t="shared" si="4"/>
        <v>24.581005586592177</v>
      </c>
      <c r="F27">
        <v>119</v>
      </c>
      <c r="G27">
        <v>10</v>
      </c>
      <c r="H27">
        <f t="shared" si="5"/>
        <v>129</v>
      </c>
      <c r="I27">
        <f t="shared" si="6"/>
        <v>12.9</v>
      </c>
      <c r="J27" s="104">
        <f t="shared" si="7"/>
        <v>1905.5043090381532</v>
      </c>
    </row>
    <row r="28" spans="1:10">
      <c r="A28" t="s">
        <v>209</v>
      </c>
      <c r="C28">
        <v>3</v>
      </c>
      <c r="D28">
        <v>0.44750000000000001</v>
      </c>
      <c r="E28">
        <f t="shared" si="4"/>
        <v>6.7039106145251397</v>
      </c>
      <c r="F28">
        <v>119</v>
      </c>
      <c r="G28">
        <v>10</v>
      </c>
      <c r="H28">
        <f t="shared" si="5"/>
        <v>129</v>
      </c>
      <c r="I28">
        <f t="shared" si="6"/>
        <v>12.9</v>
      </c>
      <c r="J28" s="104">
        <f t="shared" si="7"/>
        <v>519.68299337404176</v>
      </c>
    </row>
    <row r="29" spans="1:10">
      <c r="A29" t="s">
        <v>167</v>
      </c>
      <c r="C29">
        <v>18</v>
      </c>
      <c r="D29">
        <v>0.44750000000000001</v>
      </c>
      <c r="E29">
        <f t="shared" si="4"/>
        <v>40.22346368715084</v>
      </c>
      <c r="F29">
        <v>119</v>
      </c>
      <c r="G29">
        <v>10</v>
      </c>
      <c r="H29">
        <f t="shared" si="5"/>
        <v>129</v>
      </c>
      <c r="I29">
        <f t="shared" si="6"/>
        <v>12.9</v>
      </c>
      <c r="J29" s="104">
        <f t="shared" si="7"/>
        <v>3118.0979602442508</v>
      </c>
    </row>
    <row r="30" spans="1:10">
      <c r="A30" t="s">
        <v>197</v>
      </c>
      <c r="C30">
        <v>7</v>
      </c>
      <c r="D30">
        <v>0.44750000000000001</v>
      </c>
      <c r="E30">
        <f t="shared" si="4"/>
        <v>15.64245810055866</v>
      </c>
      <c r="F30">
        <v>119</v>
      </c>
      <c r="G30">
        <v>10</v>
      </c>
      <c r="H30">
        <f t="shared" si="5"/>
        <v>129</v>
      </c>
      <c r="I30">
        <f t="shared" si="6"/>
        <v>12.9</v>
      </c>
      <c r="J30" s="104">
        <f t="shared" si="7"/>
        <v>1212.5936512060975</v>
      </c>
    </row>
    <row r="31" spans="1:10">
      <c r="A31" t="s">
        <v>169</v>
      </c>
      <c r="C31">
        <v>5</v>
      </c>
      <c r="D31">
        <v>0.44750000000000001</v>
      </c>
      <c r="E31">
        <f t="shared" si="4"/>
        <v>11.173184357541899</v>
      </c>
      <c r="F31">
        <v>119</v>
      </c>
      <c r="G31">
        <v>10</v>
      </c>
      <c r="H31">
        <f t="shared" si="5"/>
        <v>129</v>
      </c>
      <c r="I31">
        <f t="shared" si="6"/>
        <v>12.9</v>
      </c>
      <c r="J31" s="104">
        <f t="shared" si="7"/>
        <v>866.13832229006971</v>
      </c>
    </row>
    <row r="32" spans="1:10">
      <c r="A32" t="s">
        <v>175</v>
      </c>
      <c r="C32">
        <v>4</v>
      </c>
      <c r="D32">
        <v>0.44750000000000001</v>
      </c>
      <c r="E32">
        <f t="shared" si="4"/>
        <v>8.938547486033519</v>
      </c>
      <c r="F32">
        <v>119</v>
      </c>
      <c r="G32">
        <v>10</v>
      </c>
      <c r="H32">
        <f t="shared" si="5"/>
        <v>129</v>
      </c>
      <c r="I32">
        <f t="shared" si="6"/>
        <v>12.9</v>
      </c>
      <c r="J32" s="104">
        <f t="shared" si="7"/>
        <v>692.91065783205579</v>
      </c>
    </row>
    <row r="33" spans="1:10">
      <c r="A33" t="s">
        <v>196</v>
      </c>
      <c r="C33">
        <v>2</v>
      </c>
      <c r="D33">
        <v>0.44750000000000001</v>
      </c>
      <c r="E33">
        <f t="shared" si="4"/>
        <v>4.4692737430167595</v>
      </c>
      <c r="F33">
        <v>119</v>
      </c>
      <c r="G33">
        <v>10</v>
      </c>
      <c r="H33">
        <f t="shared" si="5"/>
        <v>129</v>
      </c>
      <c r="I33">
        <f t="shared" si="6"/>
        <v>12.9</v>
      </c>
      <c r="J33" s="104">
        <f t="shared" si="7"/>
        <v>346.4553289160279</v>
      </c>
    </row>
    <row r="34" spans="1:10">
      <c r="J34" s="104"/>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zoomScale="85" zoomScaleNormal="85" workbookViewId="0">
      <selection activeCell="E6" sqref="E6"/>
    </sheetView>
  </sheetViews>
  <sheetFormatPr defaultRowHeight="15"/>
  <cols>
    <col min="1" max="1" width="20.42578125" style="97" customWidth="1"/>
    <col min="2" max="2" width="15.140625" style="97" customWidth="1"/>
    <col min="3" max="3" width="2.85546875" customWidth="1"/>
    <col min="4" max="4" width="22.140625" style="97" customWidth="1"/>
    <col min="5" max="5" width="20.28515625" style="97" customWidth="1"/>
  </cols>
  <sheetData>
    <row r="1" spans="1:5">
      <c r="A1" s="97" t="s">
        <v>146</v>
      </c>
      <c r="B1" s="97" t="s">
        <v>147</v>
      </c>
      <c r="D1" s="97" t="s">
        <v>146</v>
      </c>
      <c r="E1" s="97" t="s">
        <v>147</v>
      </c>
    </row>
    <row r="2" spans="1:5">
      <c r="A2" s="97" t="s">
        <v>148</v>
      </c>
      <c r="B2" s="98" t="s">
        <v>149</v>
      </c>
      <c r="C2" s="99"/>
      <c r="D2" s="97" t="s">
        <v>148</v>
      </c>
      <c r="E2" s="98" t="s">
        <v>149</v>
      </c>
    </row>
    <row r="3" spans="1:5">
      <c r="A3" s="97" t="s">
        <v>150</v>
      </c>
      <c r="B3" s="97" t="s">
        <v>151</v>
      </c>
      <c r="D3" s="97" t="s">
        <v>150</v>
      </c>
      <c r="E3" s="97" t="s">
        <v>151</v>
      </c>
    </row>
    <row r="4" spans="1:5">
      <c r="A4" s="97" t="s">
        <v>152</v>
      </c>
      <c r="B4" s="97">
        <v>55</v>
      </c>
      <c r="D4" s="97" t="s">
        <v>152</v>
      </c>
      <c r="E4" s="97">
        <v>55</v>
      </c>
    </row>
    <row r="5" spans="1:5">
      <c r="A5" s="97" t="s">
        <v>136</v>
      </c>
      <c r="B5" s="97" t="s">
        <v>153</v>
      </c>
      <c r="D5" s="97" t="s">
        <v>136</v>
      </c>
      <c r="E5" s="97" t="s">
        <v>154</v>
      </c>
    </row>
    <row r="6" spans="1:5">
      <c r="A6" s="97" t="s">
        <v>155</v>
      </c>
      <c r="B6" s="97" t="s">
        <v>247</v>
      </c>
      <c r="D6" s="97" t="s">
        <v>155</v>
      </c>
      <c r="E6" s="97" t="s">
        <v>247</v>
      </c>
    </row>
    <row r="7" spans="1:5">
      <c r="A7" s="97" t="s">
        <v>156</v>
      </c>
      <c r="B7" s="97" t="s">
        <v>157</v>
      </c>
      <c r="D7" s="97" t="s">
        <v>156</v>
      </c>
      <c r="E7" s="97" t="s">
        <v>157</v>
      </c>
    </row>
    <row r="8" spans="1:5">
      <c r="A8" s="97" t="s">
        <v>158</v>
      </c>
      <c r="B8" s="97" t="s">
        <v>159</v>
      </c>
      <c r="D8" s="97" t="s">
        <v>158</v>
      </c>
      <c r="E8" s="97" t="s">
        <v>159</v>
      </c>
    </row>
    <row r="9" spans="1:5">
      <c r="A9" s="97" t="s">
        <v>160</v>
      </c>
      <c r="B9" s="97">
        <v>0.17799999999999999</v>
      </c>
      <c r="D9" s="97" t="s">
        <v>160</v>
      </c>
      <c r="E9" s="97">
        <v>0.17799999999999999</v>
      </c>
    </row>
    <row r="10" spans="1:5">
      <c r="A10" s="97" t="s">
        <v>161</v>
      </c>
      <c r="B10" s="97">
        <v>2</v>
      </c>
      <c r="D10" s="97" t="s">
        <v>161</v>
      </c>
      <c r="E10" s="97">
        <v>2</v>
      </c>
    </row>
    <row r="11" spans="1:5">
      <c r="A11" s="97" t="s">
        <v>162</v>
      </c>
      <c r="B11" s="97">
        <v>1.78</v>
      </c>
      <c r="D11" s="97" t="s">
        <v>162</v>
      </c>
      <c r="E11" s="97">
        <v>1.78</v>
      </c>
    </row>
    <row r="12" spans="1:5">
      <c r="A12" s="97" t="s">
        <v>163</v>
      </c>
      <c r="B12" s="97">
        <v>110</v>
      </c>
      <c r="D12" s="97" t="s">
        <v>163</v>
      </c>
      <c r="E12" s="97">
        <v>120</v>
      </c>
    </row>
    <row r="14" spans="1:5">
      <c r="A14" s="100" t="s">
        <v>164</v>
      </c>
      <c r="D14" s="100" t="s">
        <v>164</v>
      </c>
    </row>
    <row r="15" spans="1:5">
      <c r="A15" s="97" t="s">
        <v>165</v>
      </c>
      <c r="B15" s="97">
        <v>10</v>
      </c>
      <c r="D15" s="97" t="s">
        <v>165</v>
      </c>
      <c r="E15" s="97">
        <v>6</v>
      </c>
    </row>
    <row r="16" spans="1:5">
      <c r="A16" s="97" t="s">
        <v>166</v>
      </c>
      <c r="B16" s="97">
        <v>1</v>
      </c>
      <c r="D16" s="97" t="s">
        <v>167</v>
      </c>
      <c r="E16" s="97">
        <v>34</v>
      </c>
    </row>
    <row r="17" spans="1:5">
      <c r="A17" s="97" t="s">
        <v>168</v>
      </c>
      <c r="B17" s="97">
        <v>1</v>
      </c>
      <c r="D17" s="97" t="s">
        <v>169</v>
      </c>
      <c r="E17" s="97">
        <v>5</v>
      </c>
    </row>
    <row r="18" spans="1:5">
      <c r="A18" s="97" t="s">
        <v>167</v>
      </c>
      <c r="B18" s="97">
        <v>40</v>
      </c>
      <c r="D18" s="97" t="s">
        <v>170</v>
      </c>
      <c r="E18" s="97">
        <v>1</v>
      </c>
    </row>
    <row r="19" spans="1:5">
      <c r="A19" s="97" t="s">
        <v>169</v>
      </c>
      <c r="B19" s="97">
        <v>11</v>
      </c>
      <c r="D19" s="97" t="s">
        <v>171</v>
      </c>
      <c r="E19" s="97">
        <v>13</v>
      </c>
    </row>
    <row r="20" spans="1:5">
      <c r="A20" s="97" t="s">
        <v>170</v>
      </c>
      <c r="B20" s="97">
        <v>6</v>
      </c>
      <c r="D20" s="97" t="s">
        <v>172</v>
      </c>
      <c r="E20" s="97">
        <v>0</v>
      </c>
    </row>
    <row r="21" spans="1:5">
      <c r="A21" s="97" t="s">
        <v>171</v>
      </c>
      <c r="B21" s="97">
        <v>21</v>
      </c>
      <c r="D21" s="97" t="s">
        <v>173</v>
      </c>
      <c r="E21" s="97">
        <v>7</v>
      </c>
    </row>
    <row r="22" spans="1:5">
      <c r="A22" s="97" t="s">
        <v>173</v>
      </c>
      <c r="B22" s="97">
        <v>8</v>
      </c>
      <c r="D22" s="97" t="s">
        <v>174</v>
      </c>
      <c r="E22" s="97">
        <v>2</v>
      </c>
    </row>
    <row r="23" spans="1:5">
      <c r="A23" s="97" t="s">
        <v>175</v>
      </c>
      <c r="B23" s="97">
        <v>2</v>
      </c>
      <c r="D23" s="97" t="s">
        <v>176</v>
      </c>
      <c r="E23" s="97">
        <v>6</v>
      </c>
    </row>
    <row r="24" spans="1:5">
      <c r="A24" s="97" t="s">
        <v>176</v>
      </c>
      <c r="B24" s="97">
        <v>6</v>
      </c>
      <c r="D24" s="97" t="s">
        <v>177</v>
      </c>
      <c r="E24" s="97">
        <v>7</v>
      </c>
    </row>
    <row r="25" spans="1:5">
      <c r="A25" s="97" t="s">
        <v>177</v>
      </c>
      <c r="B25" s="97">
        <v>4</v>
      </c>
      <c r="D25" s="97" t="s">
        <v>178</v>
      </c>
      <c r="E25" s="97">
        <v>5</v>
      </c>
    </row>
    <row r="26" spans="1:5">
      <c r="A26" s="97" t="s">
        <v>178</v>
      </c>
      <c r="B26" s="97">
        <v>11</v>
      </c>
      <c r="D26" s="97" t="s">
        <v>179</v>
      </c>
      <c r="E26" s="97">
        <v>3</v>
      </c>
    </row>
    <row r="27" spans="1:5">
      <c r="A27" s="97" t="s">
        <v>179</v>
      </c>
      <c r="B27" s="97">
        <v>4</v>
      </c>
      <c r="D27" s="97" t="s">
        <v>180</v>
      </c>
      <c r="E27" s="97">
        <v>7</v>
      </c>
    </row>
    <row r="28" spans="1:5">
      <c r="A28" s="97" t="s">
        <v>180</v>
      </c>
      <c r="B28" s="97">
        <v>4</v>
      </c>
      <c r="D28" s="97" t="s">
        <v>181</v>
      </c>
      <c r="E28" s="97">
        <v>9</v>
      </c>
    </row>
    <row r="29" spans="1:5">
      <c r="A29" s="97" t="s">
        <v>181</v>
      </c>
      <c r="B29" s="97">
        <v>17</v>
      </c>
    </row>
    <row r="31" spans="1:5">
      <c r="A31" s="97" t="s">
        <v>182</v>
      </c>
      <c r="B31" s="97">
        <f>SUM(B15:B29)</f>
        <v>146</v>
      </c>
      <c r="D31" s="97" t="s">
        <v>182</v>
      </c>
      <c r="E31" s="97">
        <f>SUM(E15:E29)</f>
        <v>105</v>
      </c>
    </row>
    <row r="40" spans="1:1" customFormat="1">
      <c r="A40" s="100"/>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7"/>
  <sheetViews>
    <sheetView topLeftCell="A31" zoomScale="55" zoomScaleNormal="55" workbookViewId="0">
      <selection activeCell="H167" sqref="H167"/>
    </sheetView>
  </sheetViews>
  <sheetFormatPr defaultRowHeight="15"/>
  <cols>
    <col min="1" max="1" width="12.85546875" bestFit="1" customWidth="1"/>
    <col min="2" max="2" width="9.28515625" bestFit="1" customWidth="1"/>
    <col min="3" max="3" width="19.5703125" bestFit="1" customWidth="1"/>
    <col min="4" max="4" width="12.140625" bestFit="1" customWidth="1"/>
    <col min="5" max="5" width="22.42578125" bestFit="1" customWidth="1"/>
    <col min="6" max="6" width="13.28515625" bestFit="1" customWidth="1"/>
    <col min="7" max="7" width="9" bestFit="1" customWidth="1"/>
    <col min="8" max="8" width="10.28515625" bestFit="1" customWidth="1"/>
    <col min="9" max="9" width="10.7109375" bestFit="1" customWidth="1"/>
    <col min="10" max="10" width="11.42578125" bestFit="1" customWidth="1"/>
    <col min="11" max="11" width="19.140625" bestFit="1" customWidth="1"/>
    <col min="12" max="12" width="9" bestFit="1" customWidth="1"/>
    <col min="13" max="13" width="11.5703125" bestFit="1" customWidth="1"/>
    <col min="14" max="14" width="10" bestFit="1" customWidth="1"/>
    <col min="15" max="15" width="17.42578125" bestFit="1" customWidth="1"/>
    <col min="16" max="16" width="9" bestFit="1" customWidth="1"/>
    <col min="17" max="17" width="4.85546875" bestFit="1" customWidth="1"/>
    <col min="18" max="18" width="2" bestFit="1" customWidth="1"/>
    <col min="19" max="19" width="6.7109375" bestFit="1" customWidth="1"/>
    <col min="20" max="20" width="3.5703125" bestFit="1" customWidth="1"/>
  </cols>
  <sheetData>
    <row r="1" spans="1:16">
      <c r="A1" t="s">
        <v>0</v>
      </c>
      <c r="B1" t="s">
        <v>1</v>
      </c>
      <c r="C1" t="s">
        <v>2</v>
      </c>
      <c r="D1" t="s">
        <v>3</v>
      </c>
      <c r="E1" t="s">
        <v>4</v>
      </c>
      <c r="F1" t="s">
        <v>5</v>
      </c>
      <c r="G1" t="s">
        <v>6</v>
      </c>
      <c r="H1" t="s">
        <v>7</v>
      </c>
      <c r="I1" t="s">
        <v>8</v>
      </c>
      <c r="J1" t="s">
        <v>9</v>
      </c>
      <c r="K1" t="s">
        <v>10</v>
      </c>
      <c r="L1" t="s">
        <v>11</v>
      </c>
      <c r="M1" t="s">
        <v>12</v>
      </c>
      <c r="N1" t="s">
        <v>13</v>
      </c>
      <c r="O1" t="s">
        <v>14</v>
      </c>
    </row>
    <row r="2" spans="1:16">
      <c r="A2">
        <v>1</v>
      </c>
      <c r="B2">
        <v>8.6929999999999996</v>
      </c>
      <c r="C2">
        <v>28.848517999999999</v>
      </c>
      <c r="D2">
        <v>3.3961000000000001</v>
      </c>
      <c r="E2">
        <v>3.8052000000000001</v>
      </c>
      <c r="F2">
        <v>73.096299999999999</v>
      </c>
      <c r="G2">
        <v>7.75204</v>
      </c>
      <c r="H2">
        <v>11.078440000000001</v>
      </c>
      <c r="I2">
        <v>113.03362</v>
      </c>
      <c r="J2">
        <v>26.6798</v>
      </c>
      <c r="K2">
        <v>8.6929999999999996</v>
      </c>
      <c r="L2">
        <v>20.654800000000002</v>
      </c>
      <c r="M2">
        <v>20.654800000000002</v>
      </c>
      <c r="N2">
        <v>0.99199999999999999</v>
      </c>
      <c r="O2">
        <v>7</v>
      </c>
      <c r="P2" s="1">
        <v>0</v>
      </c>
    </row>
    <row r="3" spans="1:16">
      <c r="A3">
        <v>2</v>
      </c>
      <c r="B3">
        <v>8.7469999999999999</v>
      </c>
      <c r="C3">
        <v>30.063808999999999</v>
      </c>
      <c r="D3">
        <v>3.4464999999999999</v>
      </c>
      <c r="E3">
        <v>5.9244000000000003</v>
      </c>
      <c r="F3">
        <v>76.042699999999996</v>
      </c>
      <c r="G3">
        <v>7.8211300000000001</v>
      </c>
      <c r="H3">
        <v>11.17718</v>
      </c>
      <c r="I3">
        <v>115.07236</v>
      </c>
      <c r="J3">
        <v>27.8795</v>
      </c>
      <c r="K3">
        <v>8.7468000000000004</v>
      </c>
      <c r="L3">
        <v>21.585000000000001</v>
      </c>
      <c r="M3">
        <v>21.585000000000001</v>
      </c>
      <c r="N3">
        <v>1.9830000000000001</v>
      </c>
      <c r="O3">
        <v>11</v>
      </c>
      <c r="P3" s="1">
        <v>0</v>
      </c>
    </row>
    <row r="4" spans="1:16">
      <c r="A4">
        <v>3</v>
      </c>
      <c r="B4" s="1">
        <v>-9.99E-29</v>
      </c>
      <c r="C4" s="1">
        <v>-9.99E-29</v>
      </c>
      <c r="D4" s="1">
        <v>-9.99E-29</v>
      </c>
      <c r="E4" s="1">
        <v>-9.99E-29</v>
      </c>
      <c r="F4" s="1">
        <v>-9.99E-29</v>
      </c>
      <c r="G4" s="1">
        <v>-9.99E-29</v>
      </c>
      <c r="H4" s="1">
        <v>-9.99E-29</v>
      </c>
      <c r="I4" s="1">
        <v>-9.99E-29</v>
      </c>
      <c r="J4" s="1">
        <v>-9.99E-29</v>
      </c>
      <c r="K4" s="1">
        <v>-9.99E-29</v>
      </c>
      <c r="L4" s="1">
        <v>-9.99E-29</v>
      </c>
      <c r="M4" s="1">
        <v>-9.99E-29</v>
      </c>
      <c r="N4" s="1">
        <v>-9.99E-29</v>
      </c>
      <c r="O4">
        <v>0</v>
      </c>
      <c r="P4" s="1">
        <v>-9.99E-29</v>
      </c>
    </row>
    <row r="5" spans="1:16">
      <c r="A5">
        <v>4</v>
      </c>
      <c r="B5">
        <v>8.8618000000000006</v>
      </c>
      <c r="C5">
        <v>30.768377999999998</v>
      </c>
      <c r="D5">
        <v>3.5055999999999998</v>
      </c>
      <c r="E5">
        <v>8.3208000000000002</v>
      </c>
      <c r="F5">
        <v>84.301199999999994</v>
      </c>
      <c r="G5">
        <v>7.89114</v>
      </c>
      <c r="H5">
        <v>11.277229999999999</v>
      </c>
      <c r="I5">
        <v>116.87917</v>
      </c>
      <c r="J5">
        <v>28.508900000000001</v>
      </c>
      <c r="K5">
        <v>8.8613999999999997</v>
      </c>
      <c r="L5">
        <v>22.060500000000001</v>
      </c>
      <c r="M5">
        <v>22.060600000000001</v>
      </c>
      <c r="N5">
        <v>4.2560000000000002</v>
      </c>
      <c r="O5">
        <v>7</v>
      </c>
      <c r="P5" s="1">
        <v>0</v>
      </c>
    </row>
    <row r="6" spans="1:16">
      <c r="A6">
        <v>5</v>
      </c>
      <c r="B6">
        <v>8.8476999999999997</v>
      </c>
      <c r="C6">
        <v>30.778518999999999</v>
      </c>
      <c r="D6">
        <v>3.4925999999999999</v>
      </c>
      <c r="E6">
        <v>8.5214999999999996</v>
      </c>
      <c r="F6">
        <v>84.338899999999995</v>
      </c>
      <c r="G6">
        <v>7.8538600000000001</v>
      </c>
      <c r="H6">
        <v>11.22395</v>
      </c>
      <c r="I6">
        <v>116.30647</v>
      </c>
      <c r="J6">
        <v>28.5303</v>
      </c>
      <c r="K6">
        <v>8.8473000000000006</v>
      </c>
      <c r="L6">
        <v>22.0793</v>
      </c>
      <c r="M6">
        <v>22.0793</v>
      </c>
      <c r="N6">
        <v>4.9580000000000002</v>
      </c>
      <c r="O6">
        <v>8</v>
      </c>
      <c r="P6" s="1">
        <v>0</v>
      </c>
    </row>
    <row r="7" spans="1:16">
      <c r="A7">
        <v>6</v>
      </c>
      <c r="B7">
        <v>8.8087999999999997</v>
      </c>
      <c r="C7">
        <v>30.790454</v>
      </c>
      <c r="D7">
        <v>3.4647999999999999</v>
      </c>
      <c r="E7">
        <v>8.2136999999999993</v>
      </c>
      <c r="F7">
        <v>84.011099999999999</v>
      </c>
      <c r="G7">
        <v>7.7786900000000001</v>
      </c>
      <c r="H7">
        <v>11.11652</v>
      </c>
      <c r="I7">
        <v>115.12444000000001</v>
      </c>
      <c r="J7">
        <v>28.573399999999999</v>
      </c>
      <c r="K7">
        <v>8.8081999999999994</v>
      </c>
      <c r="L7">
        <v>22.118600000000001</v>
      </c>
      <c r="M7">
        <v>22.1187</v>
      </c>
      <c r="N7">
        <v>5.95</v>
      </c>
      <c r="O7">
        <v>12</v>
      </c>
      <c r="P7" s="1">
        <v>0</v>
      </c>
    </row>
    <row r="8" spans="1:16">
      <c r="A8">
        <v>7</v>
      </c>
      <c r="B8">
        <v>8.7871000000000006</v>
      </c>
      <c r="C8">
        <v>30.798542999999999</v>
      </c>
      <c r="D8">
        <v>3.4481000000000002</v>
      </c>
      <c r="E8">
        <v>9.0056999999999992</v>
      </c>
      <c r="F8">
        <v>84.137200000000007</v>
      </c>
      <c r="G8">
        <v>7.74946</v>
      </c>
      <c r="H8">
        <v>11.07475</v>
      </c>
      <c r="I8">
        <v>114.6546</v>
      </c>
      <c r="J8">
        <v>28.598800000000001</v>
      </c>
      <c r="K8">
        <v>8.7864000000000004</v>
      </c>
      <c r="L8">
        <v>22.1416</v>
      </c>
      <c r="M8">
        <v>22.1417</v>
      </c>
      <c r="N8">
        <v>6.9409999999999998</v>
      </c>
      <c r="O8">
        <v>13</v>
      </c>
      <c r="P8" s="1">
        <v>0</v>
      </c>
    </row>
    <row r="9" spans="1:16">
      <c r="A9">
        <v>8</v>
      </c>
      <c r="B9">
        <v>8.7787000000000006</v>
      </c>
      <c r="C9">
        <v>30.803236999999999</v>
      </c>
      <c r="D9">
        <v>3.4422999999999999</v>
      </c>
      <c r="E9">
        <v>7.9821</v>
      </c>
      <c r="F9">
        <v>84.294300000000007</v>
      </c>
      <c r="G9">
        <v>7.73637</v>
      </c>
      <c r="H9">
        <v>11.056039999999999</v>
      </c>
      <c r="I9">
        <v>114.44756</v>
      </c>
      <c r="J9">
        <v>28.61</v>
      </c>
      <c r="K9">
        <v>8.7779000000000007</v>
      </c>
      <c r="L9">
        <v>22.151499999999999</v>
      </c>
      <c r="M9">
        <v>22.151599999999998</v>
      </c>
      <c r="N9">
        <v>7.9329999999999998</v>
      </c>
      <c r="O9">
        <v>8</v>
      </c>
      <c r="P9" s="1">
        <v>0</v>
      </c>
    </row>
    <row r="10" spans="1:16">
      <c r="A10">
        <v>9</v>
      </c>
      <c r="B10">
        <v>8.7799999999999994</v>
      </c>
      <c r="C10">
        <v>30.834181000000001</v>
      </c>
      <c r="D10">
        <v>3.4125999999999999</v>
      </c>
      <c r="E10">
        <v>7.5361000000000002</v>
      </c>
      <c r="F10">
        <v>85.042000000000002</v>
      </c>
      <c r="G10">
        <v>7.57918</v>
      </c>
      <c r="H10">
        <v>10.83141</v>
      </c>
      <c r="I10">
        <v>112.14743</v>
      </c>
      <c r="J10">
        <v>28.6403</v>
      </c>
      <c r="K10">
        <v>8.7790999999999997</v>
      </c>
      <c r="L10">
        <v>22.1751</v>
      </c>
      <c r="M10">
        <v>22.1752</v>
      </c>
      <c r="N10">
        <v>8.9239999999999995</v>
      </c>
      <c r="O10">
        <v>6</v>
      </c>
      <c r="P10" s="1">
        <v>0</v>
      </c>
    </row>
    <row r="11" spans="1:16">
      <c r="A11">
        <v>10</v>
      </c>
      <c r="B11">
        <v>8.7202999999999999</v>
      </c>
      <c r="C11">
        <v>30.84956</v>
      </c>
      <c r="D11">
        <v>3.351</v>
      </c>
      <c r="E11">
        <v>7.6356999999999999</v>
      </c>
      <c r="F11">
        <v>85.104200000000006</v>
      </c>
      <c r="G11">
        <v>7.38619</v>
      </c>
      <c r="H11">
        <v>10.5556</v>
      </c>
      <c r="I11">
        <v>109.19013</v>
      </c>
      <c r="J11">
        <v>28.704000000000001</v>
      </c>
      <c r="K11">
        <v>8.7193000000000005</v>
      </c>
      <c r="L11">
        <v>22.2334</v>
      </c>
      <c r="M11">
        <v>22.233599999999999</v>
      </c>
      <c r="N11">
        <v>9.9160000000000004</v>
      </c>
      <c r="O11">
        <v>6</v>
      </c>
      <c r="P11" s="1">
        <v>0</v>
      </c>
    </row>
    <row r="12" spans="1:16">
      <c r="A12">
        <v>11</v>
      </c>
      <c r="B12">
        <v>8.6137999999999995</v>
      </c>
      <c r="C12">
        <v>30.799205000000001</v>
      </c>
      <c r="D12">
        <v>3.2519</v>
      </c>
      <c r="E12">
        <v>7.4279000000000002</v>
      </c>
      <c r="F12">
        <v>85.978700000000003</v>
      </c>
      <c r="G12">
        <v>7.1257099999999998</v>
      </c>
      <c r="H12">
        <v>10.183350000000001</v>
      </c>
      <c r="I12">
        <v>105.1108</v>
      </c>
      <c r="J12">
        <v>28.738099999999999</v>
      </c>
      <c r="K12">
        <v>8.6128</v>
      </c>
      <c r="L12">
        <v>22.275300000000001</v>
      </c>
      <c r="M12">
        <v>22.275400000000001</v>
      </c>
      <c r="N12">
        <v>10.907</v>
      </c>
      <c r="O12">
        <v>7</v>
      </c>
      <c r="P12" s="1">
        <v>0</v>
      </c>
    </row>
    <row r="13" spans="1:16">
      <c r="A13">
        <v>12</v>
      </c>
      <c r="B13">
        <v>8.4823000000000004</v>
      </c>
      <c r="C13">
        <v>30.741603999999999</v>
      </c>
      <c r="D13">
        <v>3.1968999999999999</v>
      </c>
      <c r="E13">
        <v>5.5193000000000003</v>
      </c>
      <c r="F13">
        <v>88.287400000000005</v>
      </c>
      <c r="G13">
        <v>7.1039300000000001</v>
      </c>
      <c r="H13">
        <v>10.15222</v>
      </c>
      <c r="I13">
        <v>104.5095</v>
      </c>
      <c r="J13">
        <v>28.785299999999999</v>
      </c>
      <c r="K13">
        <v>8.4810999999999996</v>
      </c>
      <c r="L13">
        <v>22.3309</v>
      </c>
      <c r="M13">
        <v>22.331</v>
      </c>
      <c r="N13">
        <v>11.898999999999999</v>
      </c>
      <c r="O13">
        <v>7</v>
      </c>
      <c r="P13" s="1">
        <v>0</v>
      </c>
    </row>
    <row r="14" spans="1:16">
      <c r="A14">
        <v>13</v>
      </c>
      <c r="B14">
        <v>8.4717000000000002</v>
      </c>
      <c r="C14">
        <v>30.750187</v>
      </c>
      <c r="D14">
        <v>3.1861000000000002</v>
      </c>
      <c r="E14">
        <v>5.3055000000000003</v>
      </c>
      <c r="F14">
        <v>88.625200000000007</v>
      </c>
      <c r="G14">
        <v>7.0999600000000003</v>
      </c>
      <c r="H14">
        <v>10.146559999999999</v>
      </c>
      <c r="I14">
        <v>104.43785</v>
      </c>
      <c r="J14">
        <v>28.802299999999999</v>
      </c>
      <c r="K14">
        <v>8.4704999999999995</v>
      </c>
      <c r="L14">
        <v>22.345700000000001</v>
      </c>
      <c r="M14">
        <v>22.3459</v>
      </c>
      <c r="N14">
        <v>12.89</v>
      </c>
      <c r="O14">
        <v>8</v>
      </c>
      <c r="P14" s="1">
        <v>0</v>
      </c>
    </row>
    <row r="15" spans="1:16">
      <c r="A15">
        <v>14</v>
      </c>
      <c r="B15">
        <v>8.4824000000000002</v>
      </c>
      <c r="C15">
        <v>30.771871999999998</v>
      </c>
      <c r="D15">
        <v>3.1879</v>
      </c>
      <c r="E15">
        <v>5.5143000000000004</v>
      </c>
      <c r="F15">
        <v>88.7393</v>
      </c>
      <c r="G15">
        <v>7.1080800000000002</v>
      </c>
      <c r="H15">
        <v>10.158160000000001</v>
      </c>
      <c r="I15">
        <v>104.59144000000001</v>
      </c>
      <c r="J15">
        <v>28.8156</v>
      </c>
      <c r="K15">
        <v>8.4810999999999996</v>
      </c>
      <c r="L15">
        <v>22.354600000000001</v>
      </c>
      <c r="M15">
        <v>22.354800000000001</v>
      </c>
      <c r="N15">
        <v>13.882</v>
      </c>
      <c r="O15">
        <v>8</v>
      </c>
      <c r="P15" s="1">
        <v>0</v>
      </c>
    </row>
    <row r="16" spans="1:16">
      <c r="A16">
        <v>15</v>
      </c>
      <c r="B16">
        <v>8.4837000000000007</v>
      </c>
      <c r="C16">
        <v>30.803360000000001</v>
      </c>
      <c r="D16">
        <v>3.1661999999999999</v>
      </c>
      <c r="E16">
        <v>5.7088999999999999</v>
      </c>
      <c r="F16">
        <v>88.755600000000001</v>
      </c>
      <c r="G16">
        <v>7.0153800000000004</v>
      </c>
      <c r="H16">
        <v>10.025679999999999</v>
      </c>
      <c r="I16">
        <v>103.25147</v>
      </c>
      <c r="J16">
        <v>28.846699999999998</v>
      </c>
      <c r="K16">
        <v>8.4823000000000004</v>
      </c>
      <c r="L16">
        <v>22.378799999999998</v>
      </c>
      <c r="M16">
        <v>22.379000000000001</v>
      </c>
      <c r="N16">
        <v>14.874000000000001</v>
      </c>
      <c r="O16">
        <v>8</v>
      </c>
      <c r="P16" s="1">
        <v>0</v>
      </c>
    </row>
    <row r="17" spans="1:16">
      <c r="A17">
        <v>16</v>
      </c>
      <c r="B17">
        <v>8.4557000000000002</v>
      </c>
      <c r="C17">
        <v>30.800146999999999</v>
      </c>
      <c r="D17">
        <v>3.1482999999999999</v>
      </c>
      <c r="E17">
        <v>5.1298000000000004</v>
      </c>
      <c r="F17">
        <v>89.106499999999997</v>
      </c>
      <c r="G17">
        <v>6.9959199999999999</v>
      </c>
      <c r="H17">
        <v>9.9978700000000007</v>
      </c>
      <c r="I17">
        <v>102.91251</v>
      </c>
      <c r="J17">
        <v>28.8659</v>
      </c>
      <c r="K17">
        <v>8.4542000000000002</v>
      </c>
      <c r="L17">
        <v>22.3978</v>
      </c>
      <c r="M17">
        <v>22.398</v>
      </c>
      <c r="N17">
        <v>15.865</v>
      </c>
      <c r="O17">
        <v>9</v>
      </c>
      <c r="P17" s="1">
        <v>0</v>
      </c>
    </row>
    <row r="18" spans="1:16">
      <c r="A18">
        <v>17</v>
      </c>
      <c r="B18">
        <v>8.4522999999999993</v>
      </c>
      <c r="C18">
        <v>30.800937999999999</v>
      </c>
      <c r="D18">
        <v>3.1442000000000001</v>
      </c>
      <c r="E18">
        <v>4.3484999999999996</v>
      </c>
      <c r="F18">
        <v>89.265500000000003</v>
      </c>
      <c r="G18">
        <v>6.99702</v>
      </c>
      <c r="H18">
        <v>9.9994300000000003</v>
      </c>
      <c r="I18">
        <v>102.92296</v>
      </c>
      <c r="J18">
        <v>28.8691</v>
      </c>
      <c r="K18">
        <v>8.4506999999999994</v>
      </c>
      <c r="L18">
        <v>22.400700000000001</v>
      </c>
      <c r="M18">
        <v>22.4009</v>
      </c>
      <c r="N18">
        <v>16.856999999999999</v>
      </c>
      <c r="O18">
        <v>7</v>
      </c>
      <c r="P18" s="1">
        <v>0</v>
      </c>
    </row>
    <row r="19" spans="1:16">
      <c r="A19">
        <v>18</v>
      </c>
      <c r="B19">
        <v>8.4539000000000009</v>
      </c>
      <c r="C19">
        <v>30.803484999999998</v>
      </c>
      <c r="D19">
        <v>3.1423999999999999</v>
      </c>
      <c r="E19">
        <v>4.7144000000000004</v>
      </c>
      <c r="F19">
        <v>89.391900000000007</v>
      </c>
      <c r="G19">
        <v>6.9905499999999998</v>
      </c>
      <c r="H19">
        <v>9.9901900000000001</v>
      </c>
      <c r="I19">
        <v>102.83216</v>
      </c>
      <c r="J19">
        <v>28.87</v>
      </c>
      <c r="K19">
        <v>8.4521999999999995</v>
      </c>
      <c r="L19">
        <v>22.401199999999999</v>
      </c>
      <c r="M19">
        <v>22.401399999999999</v>
      </c>
      <c r="N19">
        <v>17.847999999999999</v>
      </c>
      <c r="O19">
        <v>7</v>
      </c>
      <c r="P19" s="1">
        <v>0</v>
      </c>
    </row>
    <row r="20" spans="1:16">
      <c r="A20">
        <v>19</v>
      </c>
      <c r="B20">
        <v>8.4521999999999995</v>
      </c>
      <c r="C20">
        <v>30.802061999999999</v>
      </c>
      <c r="D20">
        <v>3.1419000000000001</v>
      </c>
      <c r="E20">
        <v>4.3365999999999998</v>
      </c>
      <c r="F20">
        <v>89.467600000000004</v>
      </c>
      <c r="G20">
        <v>6.9929300000000003</v>
      </c>
      <c r="H20">
        <v>9.9936000000000007</v>
      </c>
      <c r="I20">
        <v>102.86286</v>
      </c>
      <c r="J20">
        <v>28.869499999999999</v>
      </c>
      <c r="K20">
        <v>8.4504000000000001</v>
      </c>
      <c r="L20">
        <v>22.4011</v>
      </c>
      <c r="M20">
        <v>22.401299999999999</v>
      </c>
      <c r="N20">
        <v>18.84</v>
      </c>
      <c r="O20">
        <v>7</v>
      </c>
      <c r="P20" s="1">
        <v>0</v>
      </c>
    </row>
    <row r="21" spans="1:16">
      <c r="A21">
        <v>20</v>
      </c>
      <c r="B21">
        <v>8.4491999999999994</v>
      </c>
      <c r="C21">
        <v>30.800611</v>
      </c>
      <c r="D21">
        <v>3.1406000000000001</v>
      </c>
      <c r="E21">
        <v>4.8959000000000001</v>
      </c>
      <c r="F21">
        <v>89.255200000000002</v>
      </c>
      <c r="G21">
        <v>6.9878499999999999</v>
      </c>
      <c r="H21">
        <v>9.9863400000000002</v>
      </c>
      <c r="I21">
        <v>102.78154000000001</v>
      </c>
      <c r="J21">
        <v>28.87</v>
      </c>
      <c r="K21">
        <v>8.4473000000000003</v>
      </c>
      <c r="L21">
        <v>22.401900000000001</v>
      </c>
      <c r="M21">
        <v>22.402100000000001</v>
      </c>
      <c r="N21">
        <v>19.831</v>
      </c>
      <c r="O21">
        <v>7</v>
      </c>
      <c r="P21" s="1">
        <v>0</v>
      </c>
    </row>
    <row r="22" spans="1:16">
      <c r="A22">
        <v>21</v>
      </c>
      <c r="B22">
        <v>8.4475999999999996</v>
      </c>
      <c r="C22">
        <v>30.800650000000001</v>
      </c>
      <c r="D22">
        <v>3.1389</v>
      </c>
      <c r="E22">
        <v>4.1775000000000002</v>
      </c>
      <c r="F22">
        <v>89.322500000000005</v>
      </c>
      <c r="G22">
        <v>6.9818899999999999</v>
      </c>
      <c r="H22">
        <v>9.9778199999999995</v>
      </c>
      <c r="I22">
        <v>102.69072</v>
      </c>
      <c r="J22">
        <v>28.870999999999999</v>
      </c>
      <c r="K22">
        <v>8.4456000000000007</v>
      </c>
      <c r="L22">
        <v>22.402899999999999</v>
      </c>
      <c r="M22">
        <v>22.403099999999998</v>
      </c>
      <c r="N22">
        <v>20.823</v>
      </c>
      <c r="O22">
        <v>7</v>
      </c>
      <c r="P22" s="1">
        <v>0</v>
      </c>
    </row>
    <row r="23" spans="1:16">
      <c r="A23">
        <v>22</v>
      </c>
      <c r="B23">
        <v>8.4479000000000006</v>
      </c>
      <c r="C23">
        <v>30.800563</v>
      </c>
      <c r="D23">
        <v>3.1353</v>
      </c>
      <c r="E23">
        <v>4.4132999999999996</v>
      </c>
      <c r="F23">
        <v>88.899799999999999</v>
      </c>
      <c r="G23">
        <v>6.9775999999999998</v>
      </c>
      <c r="H23">
        <v>9.9716900000000006</v>
      </c>
      <c r="I23">
        <v>102.62781</v>
      </c>
      <c r="J23">
        <v>28.8703</v>
      </c>
      <c r="K23">
        <v>8.4458000000000002</v>
      </c>
      <c r="L23">
        <v>22.4023</v>
      </c>
      <c r="M23">
        <v>22.4025</v>
      </c>
      <c r="N23">
        <v>21.814</v>
      </c>
      <c r="O23">
        <v>6</v>
      </c>
      <c r="P23" s="1">
        <v>0</v>
      </c>
    </row>
    <row r="24" spans="1:16">
      <c r="A24">
        <v>23</v>
      </c>
      <c r="B24">
        <v>8.4475999999999996</v>
      </c>
      <c r="C24">
        <v>30.801428000000001</v>
      </c>
      <c r="D24">
        <v>3.1349</v>
      </c>
      <c r="E24">
        <v>4.6430999999999996</v>
      </c>
      <c r="F24">
        <v>89.292199999999994</v>
      </c>
      <c r="G24">
        <v>6.9755799999999999</v>
      </c>
      <c r="H24">
        <v>9.9687999999999999</v>
      </c>
      <c r="I24">
        <v>102.59792</v>
      </c>
      <c r="J24">
        <v>28.870999999999999</v>
      </c>
      <c r="K24">
        <v>8.4453999999999994</v>
      </c>
      <c r="L24">
        <v>22.402799999999999</v>
      </c>
      <c r="M24">
        <v>22.403099999999998</v>
      </c>
      <c r="N24">
        <v>22.806000000000001</v>
      </c>
      <c r="O24">
        <v>6</v>
      </c>
      <c r="P24" s="1">
        <v>0</v>
      </c>
    </row>
    <row r="25" spans="1:16">
      <c r="A25">
        <v>24</v>
      </c>
      <c r="B25">
        <v>8.4473000000000003</v>
      </c>
      <c r="C25">
        <v>30.803353999999999</v>
      </c>
      <c r="D25">
        <v>3.1314000000000002</v>
      </c>
      <c r="E25">
        <v>3.8948999999999998</v>
      </c>
      <c r="F25">
        <v>89.729500000000002</v>
      </c>
      <c r="G25">
        <v>6.9632300000000003</v>
      </c>
      <c r="H25">
        <v>9.9511599999999998</v>
      </c>
      <c r="I25">
        <v>102.41679000000001</v>
      </c>
      <c r="J25">
        <v>28.872800000000002</v>
      </c>
      <c r="K25">
        <v>8.4450000000000003</v>
      </c>
      <c r="L25">
        <v>22.404299999999999</v>
      </c>
      <c r="M25">
        <v>22.404699999999998</v>
      </c>
      <c r="N25">
        <v>23.797000000000001</v>
      </c>
      <c r="O25">
        <v>5</v>
      </c>
      <c r="P25" s="1">
        <v>0</v>
      </c>
    </row>
    <row r="26" spans="1:16">
      <c r="A26">
        <v>25</v>
      </c>
      <c r="B26">
        <v>8.4459</v>
      </c>
      <c r="C26">
        <v>30.803650999999999</v>
      </c>
      <c r="D26">
        <v>3.1313</v>
      </c>
      <c r="E26">
        <v>4.4634999999999998</v>
      </c>
      <c r="F26">
        <v>89.571700000000007</v>
      </c>
      <c r="G26">
        <v>6.9683799999999998</v>
      </c>
      <c r="H26">
        <v>9.9585100000000004</v>
      </c>
      <c r="I26">
        <v>102.48992</v>
      </c>
      <c r="J26">
        <v>28.873899999999999</v>
      </c>
      <c r="K26">
        <v>8.4435000000000002</v>
      </c>
      <c r="L26">
        <v>22.4054</v>
      </c>
      <c r="M26">
        <v>22.4057</v>
      </c>
      <c r="N26">
        <v>24.789000000000001</v>
      </c>
      <c r="O26">
        <v>7</v>
      </c>
      <c r="P26" s="1">
        <v>0</v>
      </c>
    </row>
    <row r="27" spans="1:16">
      <c r="A27">
        <v>26</v>
      </c>
      <c r="B27">
        <v>8.4398999999999997</v>
      </c>
      <c r="C27">
        <v>30.801293999999999</v>
      </c>
      <c r="D27">
        <v>3.1271</v>
      </c>
      <c r="E27">
        <v>4.6657999999999999</v>
      </c>
      <c r="F27">
        <v>89.425600000000003</v>
      </c>
      <c r="G27">
        <v>6.9556899999999997</v>
      </c>
      <c r="H27">
        <v>9.9403699999999997</v>
      </c>
      <c r="I27">
        <v>102.29083</v>
      </c>
      <c r="J27">
        <v>28.875900000000001</v>
      </c>
      <c r="K27">
        <v>8.4375</v>
      </c>
      <c r="L27">
        <v>22.407800000000002</v>
      </c>
      <c r="M27">
        <v>22.408100000000001</v>
      </c>
      <c r="N27">
        <v>25.78</v>
      </c>
      <c r="O27">
        <v>7</v>
      </c>
      <c r="P27" s="1">
        <v>0</v>
      </c>
    </row>
    <row r="28" spans="1:16">
      <c r="A28">
        <v>27</v>
      </c>
      <c r="B28">
        <v>8.4324999999999992</v>
      </c>
      <c r="C28">
        <v>30.798072999999999</v>
      </c>
      <c r="D28">
        <v>3.1215999999999999</v>
      </c>
      <c r="E28">
        <v>4.8106999999999998</v>
      </c>
      <c r="F28">
        <v>89.329899999999995</v>
      </c>
      <c r="G28">
        <v>6.9410100000000003</v>
      </c>
      <c r="H28">
        <v>9.9193899999999999</v>
      </c>
      <c r="I28">
        <v>102.05924</v>
      </c>
      <c r="J28">
        <v>28.878299999999999</v>
      </c>
      <c r="K28">
        <v>8.4298999999999999</v>
      </c>
      <c r="L28">
        <v>22.410699999999999</v>
      </c>
      <c r="M28">
        <v>22.411000000000001</v>
      </c>
      <c r="N28">
        <v>26.771999999999998</v>
      </c>
      <c r="O28">
        <v>9</v>
      </c>
      <c r="P28" s="1">
        <v>0</v>
      </c>
    </row>
    <row r="29" spans="1:16">
      <c r="A29">
        <v>28</v>
      </c>
      <c r="B29">
        <v>8.4273000000000007</v>
      </c>
      <c r="C29">
        <v>30.796716</v>
      </c>
      <c r="D29">
        <v>3.1156999999999999</v>
      </c>
      <c r="E29">
        <v>4.3998999999999997</v>
      </c>
      <c r="F29">
        <v>89.840599999999995</v>
      </c>
      <c r="G29">
        <v>6.9243399999999999</v>
      </c>
      <c r="H29">
        <v>9.8955699999999993</v>
      </c>
      <c r="I29">
        <v>101.80381</v>
      </c>
      <c r="J29">
        <v>28.880700000000001</v>
      </c>
      <c r="K29">
        <v>8.4246999999999996</v>
      </c>
      <c r="L29">
        <v>22.4133</v>
      </c>
      <c r="M29">
        <v>22.413699999999999</v>
      </c>
      <c r="N29">
        <v>27.763000000000002</v>
      </c>
      <c r="O29">
        <v>9</v>
      </c>
      <c r="P29" s="1">
        <v>0</v>
      </c>
    </row>
    <row r="30" spans="1:16">
      <c r="A30">
        <v>29</v>
      </c>
      <c r="B30">
        <v>8.4097000000000008</v>
      </c>
      <c r="C30">
        <v>30.785034</v>
      </c>
      <c r="D30">
        <v>3.1002000000000001</v>
      </c>
      <c r="E30">
        <v>3.9131</v>
      </c>
      <c r="F30">
        <v>89.37</v>
      </c>
      <c r="G30">
        <v>6.8836199999999996</v>
      </c>
      <c r="H30">
        <v>9.8373899999999992</v>
      </c>
      <c r="I30">
        <v>101.16621000000001</v>
      </c>
      <c r="J30">
        <v>28.8825</v>
      </c>
      <c r="K30">
        <v>8.407</v>
      </c>
      <c r="L30">
        <v>22.417200000000001</v>
      </c>
      <c r="M30">
        <v>22.4176</v>
      </c>
      <c r="N30">
        <v>28.754999999999999</v>
      </c>
      <c r="O30">
        <v>11</v>
      </c>
      <c r="P30" s="1">
        <v>0</v>
      </c>
    </row>
    <row r="31" spans="1:16">
      <c r="A31">
        <v>30</v>
      </c>
      <c r="B31">
        <v>8.3743999999999996</v>
      </c>
      <c r="C31">
        <v>30.769973</v>
      </c>
      <c r="D31">
        <v>3.0771000000000002</v>
      </c>
      <c r="E31">
        <v>4.1715</v>
      </c>
      <c r="F31">
        <v>89.601399999999998</v>
      </c>
      <c r="G31">
        <v>6.8141299999999996</v>
      </c>
      <c r="H31">
        <v>9.7380700000000004</v>
      </c>
      <c r="I31">
        <v>100.07317</v>
      </c>
      <c r="J31">
        <v>28.895399999999999</v>
      </c>
      <c r="K31">
        <v>8.3716000000000008</v>
      </c>
      <c r="L31">
        <v>22.432300000000001</v>
      </c>
      <c r="M31">
        <v>22.432700000000001</v>
      </c>
      <c r="N31">
        <v>29.745999999999999</v>
      </c>
      <c r="O31">
        <v>14</v>
      </c>
      <c r="P31" s="1">
        <v>0</v>
      </c>
    </row>
    <row r="32" spans="1:16">
      <c r="A32">
        <v>31</v>
      </c>
      <c r="B32">
        <v>8.3201999999999998</v>
      </c>
      <c r="C32">
        <v>30.753019999999999</v>
      </c>
      <c r="D32">
        <v>3.0436000000000001</v>
      </c>
      <c r="E32">
        <v>4.0256999999999996</v>
      </c>
      <c r="F32">
        <v>89.598500000000001</v>
      </c>
      <c r="G32">
        <v>6.7499399999999996</v>
      </c>
      <c r="H32">
        <v>9.6463300000000007</v>
      </c>
      <c r="I32">
        <v>99.025779999999997</v>
      </c>
      <c r="J32">
        <v>28.921900000000001</v>
      </c>
      <c r="K32">
        <v>8.3172999999999995</v>
      </c>
      <c r="L32">
        <v>22.460599999999999</v>
      </c>
      <c r="M32">
        <v>22.460999999999999</v>
      </c>
      <c r="N32">
        <v>30.736999999999998</v>
      </c>
      <c r="O32">
        <v>12</v>
      </c>
      <c r="P32" s="1">
        <v>0</v>
      </c>
    </row>
    <row r="33" spans="1:16">
      <c r="A33">
        <v>32</v>
      </c>
      <c r="B33">
        <v>8.3045000000000009</v>
      </c>
      <c r="C33">
        <v>30.748308999999999</v>
      </c>
      <c r="D33">
        <v>3.0322</v>
      </c>
      <c r="E33">
        <v>3.6964000000000001</v>
      </c>
      <c r="F33">
        <v>89.692400000000006</v>
      </c>
      <c r="G33">
        <v>6.7117300000000002</v>
      </c>
      <c r="H33">
        <v>9.5917399999999997</v>
      </c>
      <c r="I33">
        <v>98.435040000000001</v>
      </c>
      <c r="J33">
        <v>28.929500000000001</v>
      </c>
      <c r="K33">
        <v>8.3015000000000008</v>
      </c>
      <c r="L33">
        <v>22.468699999999998</v>
      </c>
      <c r="M33">
        <v>22.469100000000001</v>
      </c>
      <c r="N33">
        <v>31.728999999999999</v>
      </c>
      <c r="O33">
        <v>7</v>
      </c>
      <c r="P33" s="1">
        <v>0</v>
      </c>
    </row>
    <row r="34" spans="1:16">
      <c r="A34">
        <v>33</v>
      </c>
      <c r="B34">
        <v>8.2860999999999994</v>
      </c>
      <c r="C34">
        <v>30.742840999999999</v>
      </c>
      <c r="D34">
        <v>3.0192000000000001</v>
      </c>
      <c r="E34">
        <v>4.4785000000000004</v>
      </c>
      <c r="F34">
        <v>89.724100000000007</v>
      </c>
      <c r="G34">
        <v>6.6804100000000002</v>
      </c>
      <c r="H34">
        <v>9.54697</v>
      </c>
      <c r="I34">
        <v>97.940349999999995</v>
      </c>
      <c r="J34">
        <v>28.938500000000001</v>
      </c>
      <c r="K34">
        <v>8.2829999999999995</v>
      </c>
      <c r="L34">
        <v>22.478400000000001</v>
      </c>
      <c r="M34">
        <v>22.4788</v>
      </c>
      <c r="N34">
        <v>32.72</v>
      </c>
      <c r="O34">
        <v>6</v>
      </c>
      <c r="P34" s="1">
        <v>0</v>
      </c>
    </row>
    <row r="35" spans="1:16">
      <c r="A35">
        <v>34</v>
      </c>
      <c r="B35">
        <v>8.2723999999999993</v>
      </c>
      <c r="C35">
        <v>30.740383000000001</v>
      </c>
      <c r="D35">
        <v>3.0099</v>
      </c>
      <c r="E35">
        <v>4.3619000000000003</v>
      </c>
      <c r="F35">
        <v>90.271100000000004</v>
      </c>
      <c r="G35">
        <v>6.6664599999999998</v>
      </c>
      <c r="H35">
        <v>9.5270299999999999</v>
      </c>
      <c r="I35">
        <v>97.710679999999996</v>
      </c>
      <c r="J35">
        <v>28.9468</v>
      </c>
      <c r="K35">
        <v>8.2691999999999997</v>
      </c>
      <c r="L35">
        <v>22.486799999999999</v>
      </c>
      <c r="M35">
        <v>22.487200000000001</v>
      </c>
      <c r="N35">
        <v>33.712000000000003</v>
      </c>
      <c r="O35">
        <v>6</v>
      </c>
      <c r="P35" s="1">
        <v>0</v>
      </c>
    </row>
    <row r="36" spans="1:16">
      <c r="A36">
        <v>35</v>
      </c>
      <c r="B36">
        <v>8.2681000000000004</v>
      </c>
      <c r="C36">
        <v>30.739854000000001</v>
      </c>
      <c r="D36">
        <v>3.0068999999999999</v>
      </c>
      <c r="E36">
        <v>3.1827000000000001</v>
      </c>
      <c r="F36">
        <v>90.188999999999993</v>
      </c>
      <c r="G36">
        <v>6.6669099999999997</v>
      </c>
      <c r="H36">
        <v>9.5276800000000001</v>
      </c>
      <c r="I36">
        <v>97.709580000000003</v>
      </c>
      <c r="J36">
        <v>28.949300000000001</v>
      </c>
      <c r="K36">
        <v>8.2649000000000008</v>
      </c>
      <c r="L36">
        <v>22.4893</v>
      </c>
      <c r="M36">
        <v>22.489799999999999</v>
      </c>
      <c r="N36">
        <v>34.703000000000003</v>
      </c>
      <c r="O36">
        <v>8</v>
      </c>
      <c r="P36" s="1">
        <v>0</v>
      </c>
    </row>
    <row r="37" spans="1:16">
      <c r="A37">
        <v>36</v>
      </c>
      <c r="B37">
        <v>8.2654999999999994</v>
      </c>
      <c r="C37">
        <v>30.740552999999998</v>
      </c>
      <c r="D37">
        <v>3.0055999999999998</v>
      </c>
      <c r="E37">
        <v>3.3586999999999998</v>
      </c>
      <c r="F37">
        <v>90.423699999999997</v>
      </c>
      <c r="G37">
        <v>6.6605999999999996</v>
      </c>
      <c r="H37">
        <v>9.5186600000000006</v>
      </c>
      <c r="I37">
        <v>97.612819999999999</v>
      </c>
      <c r="J37">
        <v>28.951799999999999</v>
      </c>
      <c r="K37">
        <v>8.2622</v>
      </c>
      <c r="L37">
        <v>22.491599999999998</v>
      </c>
      <c r="M37">
        <v>22.492100000000001</v>
      </c>
      <c r="N37">
        <v>35.695</v>
      </c>
      <c r="O37">
        <v>7</v>
      </c>
      <c r="P37" s="1">
        <v>0</v>
      </c>
    </row>
    <row r="38" spans="1:16">
      <c r="A38">
        <v>37</v>
      </c>
      <c r="B38">
        <v>8.2635000000000005</v>
      </c>
      <c r="C38">
        <v>30.740727</v>
      </c>
      <c r="D38">
        <v>3.0023</v>
      </c>
      <c r="E38">
        <v>3.0602</v>
      </c>
      <c r="F38">
        <v>90.550200000000004</v>
      </c>
      <c r="G38">
        <v>6.6563699999999999</v>
      </c>
      <c r="H38">
        <v>9.5126200000000001</v>
      </c>
      <c r="I38">
        <v>97.547330000000002</v>
      </c>
      <c r="J38">
        <v>28.953199999999999</v>
      </c>
      <c r="K38">
        <v>8.2600999999999996</v>
      </c>
      <c r="L38">
        <v>22.492999999999999</v>
      </c>
      <c r="M38">
        <v>22.493500000000001</v>
      </c>
      <c r="N38">
        <v>36.686</v>
      </c>
      <c r="O38">
        <v>9</v>
      </c>
      <c r="P38" s="1">
        <v>0</v>
      </c>
    </row>
    <row r="39" spans="1:16">
      <c r="A39">
        <v>38</v>
      </c>
      <c r="B39">
        <v>8.2606000000000002</v>
      </c>
      <c r="C39">
        <v>30.741384</v>
      </c>
      <c r="D39">
        <v>3.0005999999999999</v>
      </c>
      <c r="E39">
        <v>3.5476999999999999</v>
      </c>
      <c r="F39">
        <v>89.489199999999997</v>
      </c>
      <c r="G39">
        <v>6.6512500000000001</v>
      </c>
      <c r="H39">
        <v>9.5053000000000001</v>
      </c>
      <c r="I39">
        <v>97.467420000000004</v>
      </c>
      <c r="J39">
        <v>28.9559</v>
      </c>
      <c r="K39">
        <v>8.2569999999999997</v>
      </c>
      <c r="L39">
        <v>22.4955</v>
      </c>
      <c r="M39">
        <v>22.495999999999999</v>
      </c>
      <c r="N39">
        <v>37.677999999999997</v>
      </c>
      <c r="O39">
        <v>8</v>
      </c>
      <c r="P39" s="1">
        <v>0</v>
      </c>
    </row>
    <row r="40" spans="1:16">
      <c r="A40">
        <v>39</v>
      </c>
      <c r="B40">
        <v>8.2561</v>
      </c>
      <c r="C40">
        <v>30.741613999999998</v>
      </c>
      <c r="D40">
        <v>2.9979</v>
      </c>
      <c r="E40">
        <v>3.6406000000000001</v>
      </c>
      <c r="F40">
        <v>90.406000000000006</v>
      </c>
      <c r="G40">
        <v>6.6483600000000003</v>
      </c>
      <c r="H40">
        <v>9.5011799999999997</v>
      </c>
      <c r="I40">
        <v>97.417559999999995</v>
      </c>
      <c r="J40">
        <v>28.959399999999999</v>
      </c>
      <c r="K40">
        <v>8.2524999999999995</v>
      </c>
      <c r="L40">
        <v>22.498899999999999</v>
      </c>
      <c r="M40">
        <v>22.499400000000001</v>
      </c>
      <c r="N40">
        <v>38.668999999999997</v>
      </c>
      <c r="O40">
        <v>8</v>
      </c>
      <c r="P40" s="1">
        <v>0</v>
      </c>
    </row>
    <row r="41" spans="1:16">
      <c r="A41">
        <v>40</v>
      </c>
      <c r="B41">
        <v>8.2535000000000007</v>
      </c>
      <c r="C41">
        <v>30.742328000000001</v>
      </c>
      <c r="D41">
        <v>2.9956</v>
      </c>
      <c r="E41">
        <v>3.3022</v>
      </c>
      <c r="F41">
        <v>90.427300000000002</v>
      </c>
      <c r="G41">
        <v>6.6398900000000003</v>
      </c>
      <c r="H41">
        <v>9.4890699999999999</v>
      </c>
      <c r="I41">
        <v>97.289150000000006</v>
      </c>
      <c r="J41">
        <v>28.9619</v>
      </c>
      <c r="K41">
        <v>8.2498000000000005</v>
      </c>
      <c r="L41">
        <v>22.501200000000001</v>
      </c>
      <c r="M41">
        <v>22.5017</v>
      </c>
      <c r="N41">
        <v>39.659999999999997</v>
      </c>
      <c r="O41">
        <v>8</v>
      </c>
      <c r="P41" s="1">
        <v>0</v>
      </c>
    </row>
    <row r="42" spans="1:16">
      <c r="A42">
        <v>41</v>
      </c>
      <c r="B42">
        <v>8.2492000000000001</v>
      </c>
      <c r="C42">
        <v>30.743791000000002</v>
      </c>
      <c r="D42">
        <v>2.9933999999999998</v>
      </c>
      <c r="E42">
        <v>3.4782999999999999</v>
      </c>
      <c r="F42">
        <v>90.1614</v>
      </c>
      <c r="G42">
        <v>6.6371799999999999</v>
      </c>
      <c r="H42">
        <v>9.4852000000000007</v>
      </c>
      <c r="I42">
        <v>97.242999999999995</v>
      </c>
      <c r="J42">
        <v>28.9665</v>
      </c>
      <c r="K42">
        <v>8.2454000000000001</v>
      </c>
      <c r="L42">
        <v>22.505400000000002</v>
      </c>
      <c r="M42">
        <v>22.5059</v>
      </c>
      <c r="N42">
        <v>40.652000000000001</v>
      </c>
      <c r="O42">
        <v>9</v>
      </c>
      <c r="P42" s="1">
        <v>0</v>
      </c>
    </row>
    <row r="43" spans="1:16">
      <c r="A43">
        <v>42</v>
      </c>
      <c r="B43">
        <v>8.2464999999999993</v>
      </c>
      <c r="C43">
        <v>30.745749</v>
      </c>
      <c r="D43">
        <v>2.9908000000000001</v>
      </c>
      <c r="E43">
        <v>3.2046000000000001</v>
      </c>
      <c r="F43">
        <v>90.231499999999997</v>
      </c>
      <c r="G43">
        <v>6.6310399999999996</v>
      </c>
      <c r="H43">
        <v>9.4764300000000006</v>
      </c>
      <c r="I43">
        <v>97.14958</v>
      </c>
      <c r="J43">
        <v>28.970400000000001</v>
      </c>
      <c r="K43">
        <v>8.2426999999999992</v>
      </c>
      <c r="L43">
        <v>22.508800000000001</v>
      </c>
      <c r="M43">
        <v>22.5093</v>
      </c>
      <c r="N43">
        <v>41.643000000000001</v>
      </c>
      <c r="O43">
        <v>10</v>
      </c>
      <c r="P43" s="1">
        <v>0</v>
      </c>
    </row>
    <row r="44" spans="1:16">
      <c r="A44">
        <v>43</v>
      </c>
      <c r="B44">
        <v>8.2464999999999993</v>
      </c>
      <c r="C44">
        <v>30.746292</v>
      </c>
      <c r="D44">
        <v>2.9895</v>
      </c>
      <c r="E44">
        <v>3.2040999999999999</v>
      </c>
      <c r="F44">
        <v>89.888900000000007</v>
      </c>
      <c r="G44">
        <v>6.63049</v>
      </c>
      <c r="H44">
        <v>9.4756300000000007</v>
      </c>
      <c r="I44">
        <v>97.141440000000003</v>
      </c>
      <c r="J44">
        <v>28.970500000000001</v>
      </c>
      <c r="K44">
        <v>8.2424999999999997</v>
      </c>
      <c r="L44">
        <v>22.508900000000001</v>
      </c>
      <c r="M44">
        <v>22.509499999999999</v>
      </c>
      <c r="N44">
        <v>42.634999999999998</v>
      </c>
      <c r="O44">
        <v>9</v>
      </c>
      <c r="P44" s="1">
        <v>0</v>
      </c>
    </row>
    <row r="45" spans="1:16">
      <c r="A45">
        <v>44</v>
      </c>
      <c r="B45">
        <v>8.2462</v>
      </c>
      <c r="C45">
        <v>30.747416000000001</v>
      </c>
      <c r="D45">
        <v>2.9899</v>
      </c>
      <c r="E45">
        <v>3.0672999999999999</v>
      </c>
      <c r="F45">
        <v>90.140600000000006</v>
      </c>
      <c r="G45">
        <v>6.6333500000000001</v>
      </c>
      <c r="H45">
        <v>9.4797200000000004</v>
      </c>
      <c r="I45">
        <v>97.183329999999998</v>
      </c>
      <c r="J45">
        <v>28.971499999999999</v>
      </c>
      <c r="K45">
        <v>8.2421000000000006</v>
      </c>
      <c r="L45">
        <v>22.509699999999999</v>
      </c>
      <c r="M45">
        <v>22.510300000000001</v>
      </c>
      <c r="N45">
        <v>43.625999999999998</v>
      </c>
      <c r="O45">
        <v>13</v>
      </c>
      <c r="P45" s="1">
        <v>0</v>
      </c>
    </row>
    <row r="46" spans="1:16">
      <c r="A46">
        <v>45</v>
      </c>
      <c r="B46">
        <v>8.2454999999999998</v>
      </c>
      <c r="C46">
        <v>30.748318000000001</v>
      </c>
      <c r="D46">
        <v>2.9891000000000001</v>
      </c>
      <c r="E46">
        <v>3.2018</v>
      </c>
      <c r="F46">
        <v>90.513499999999993</v>
      </c>
      <c r="G46">
        <v>6.6274499999999996</v>
      </c>
      <c r="H46">
        <v>9.4712899999999998</v>
      </c>
      <c r="I46">
        <v>97.096100000000007</v>
      </c>
      <c r="J46">
        <v>28.9726</v>
      </c>
      <c r="K46">
        <v>8.2413000000000007</v>
      </c>
      <c r="L46">
        <v>22.5107</v>
      </c>
      <c r="M46">
        <v>22.511299999999999</v>
      </c>
      <c r="N46">
        <v>44.618000000000002</v>
      </c>
      <c r="O46">
        <v>9</v>
      </c>
      <c r="P46" s="1">
        <v>0</v>
      </c>
    </row>
    <row r="47" spans="1:16">
      <c r="A47">
        <v>46</v>
      </c>
      <c r="B47">
        <v>8.2431999999999999</v>
      </c>
      <c r="C47">
        <v>30.748981000000001</v>
      </c>
      <c r="D47">
        <v>2.9855999999999998</v>
      </c>
      <c r="E47">
        <v>2.9110999999999998</v>
      </c>
      <c r="F47">
        <v>90.333299999999994</v>
      </c>
      <c r="G47">
        <v>6.6166400000000003</v>
      </c>
      <c r="H47">
        <v>9.4558400000000002</v>
      </c>
      <c r="I47">
        <v>96.934039999999996</v>
      </c>
      <c r="J47">
        <v>28.974799999999998</v>
      </c>
      <c r="K47">
        <v>8.2390000000000008</v>
      </c>
      <c r="L47">
        <v>22.512699999999999</v>
      </c>
      <c r="M47">
        <v>22.513300000000001</v>
      </c>
      <c r="N47">
        <v>45.609000000000002</v>
      </c>
      <c r="O47">
        <v>7</v>
      </c>
      <c r="P47" s="1">
        <v>0</v>
      </c>
    </row>
    <row r="48" spans="1:16">
      <c r="A48">
        <v>47</v>
      </c>
      <c r="B48">
        <v>8.2393999999999998</v>
      </c>
      <c r="C48">
        <v>30.748643000000001</v>
      </c>
      <c r="D48">
        <v>2.9809999999999999</v>
      </c>
      <c r="E48">
        <v>3.3081999999999998</v>
      </c>
      <c r="F48">
        <v>90.283500000000004</v>
      </c>
      <c r="G48">
        <v>6.6071499999999999</v>
      </c>
      <c r="H48">
        <v>9.4422800000000002</v>
      </c>
      <c r="I48">
        <v>96.788030000000006</v>
      </c>
      <c r="J48">
        <v>28.9772</v>
      </c>
      <c r="K48">
        <v>8.2349999999999994</v>
      </c>
      <c r="L48">
        <v>22.5152</v>
      </c>
      <c r="M48">
        <v>22.515799999999999</v>
      </c>
      <c r="N48">
        <v>46.6</v>
      </c>
      <c r="O48">
        <v>7</v>
      </c>
      <c r="P48" s="1">
        <v>0</v>
      </c>
    </row>
    <row r="49" spans="1:16">
      <c r="A49">
        <v>48</v>
      </c>
      <c r="B49">
        <v>8.2338000000000005</v>
      </c>
      <c r="C49">
        <v>30.747026999999999</v>
      </c>
      <c r="D49">
        <v>2.9780000000000002</v>
      </c>
      <c r="E49">
        <v>3.0506000000000002</v>
      </c>
      <c r="F49">
        <v>90.471000000000004</v>
      </c>
      <c r="G49">
        <v>6.6042300000000003</v>
      </c>
      <c r="H49">
        <v>9.43811</v>
      </c>
      <c r="I49">
        <v>96.734700000000004</v>
      </c>
      <c r="J49">
        <v>28.979700000000001</v>
      </c>
      <c r="K49">
        <v>8.2294</v>
      </c>
      <c r="L49">
        <v>22.517900000000001</v>
      </c>
      <c r="M49">
        <v>22.5185</v>
      </c>
      <c r="N49">
        <v>47.591999999999999</v>
      </c>
      <c r="O49">
        <v>6</v>
      </c>
      <c r="P49" s="1">
        <v>0</v>
      </c>
    </row>
    <row r="50" spans="1:16">
      <c r="A50">
        <v>49</v>
      </c>
      <c r="B50">
        <v>8.2258999999999993</v>
      </c>
      <c r="C50">
        <v>30.744540000000001</v>
      </c>
      <c r="D50">
        <v>2.9750999999999999</v>
      </c>
      <c r="E50">
        <v>2.7608000000000001</v>
      </c>
      <c r="F50">
        <v>90.663600000000002</v>
      </c>
      <c r="G50">
        <v>6.5859100000000002</v>
      </c>
      <c r="H50">
        <v>9.4119200000000003</v>
      </c>
      <c r="I50">
        <v>96.451149999999998</v>
      </c>
      <c r="J50">
        <v>28.9832</v>
      </c>
      <c r="K50">
        <v>8.2213999999999992</v>
      </c>
      <c r="L50">
        <v>22.521699999999999</v>
      </c>
      <c r="M50">
        <v>22.522300000000001</v>
      </c>
      <c r="N50">
        <v>48.582999999999998</v>
      </c>
      <c r="O50">
        <v>6</v>
      </c>
      <c r="P50" s="1">
        <v>0</v>
      </c>
    </row>
    <row r="51" spans="1:16">
      <c r="A51">
        <v>50</v>
      </c>
      <c r="B51">
        <v>8.2162000000000006</v>
      </c>
      <c r="C51">
        <v>30.740259999999999</v>
      </c>
      <c r="D51">
        <v>2.9620000000000002</v>
      </c>
      <c r="E51">
        <v>2.7955000000000001</v>
      </c>
      <c r="F51">
        <v>90.277799999999999</v>
      </c>
      <c r="G51">
        <v>6.5482899999999997</v>
      </c>
      <c r="H51">
        <v>9.3581599999999998</v>
      </c>
      <c r="I51">
        <v>95.881039999999999</v>
      </c>
      <c r="J51">
        <v>28.9863</v>
      </c>
      <c r="K51">
        <v>8.2116000000000007</v>
      </c>
      <c r="L51">
        <v>22.525500000000001</v>
      </c>
      <c r="M51">
        <v>22.5261</v>
      </c>
      <c r="N51">
        <v>49.573999999999998</v>
      </c>
      <c r="O51">
        <v>7</v>
      </c>
      <c r="P51" s="1">
        <v>0</v>
      </c>
    </row>
    <row r="52" spans="1:16">
      <c r="A52">
        <v>51</v>
      </c>
      <c r="B52">
        <v>8.2013999999999996</v>
      </c>
      <c r="C52">
        <v>30.734632999999999</v>
      </c>
      <c r="D52">
        <v>2.9548999999999999</v>
      </c>
      <c r="E52">
        <v>2.7635000000000001</v>
      </c>
      <c r="F52">
        <v>90.762900000000002</v>
      </c>
      <c r="G52">
        <v>6.5370100000000004</v>
      </c>
      <c r="H52">
        <v>9.3420400000000008</v>
      </c>
      <c r="I52">
        <v>95.687349999999995</v>
      </c>
      <c r="J52">
        <v>28.9923</v>
      </c>
      <c r="K52">
        <v>8.1966999999999999</v>
      </c>
      <c r="L52">
        <v>22.5322</v>
      </c>
      <c r="M52">
        <v>22.532800000000002</v>
      </c>
      <c r="N52">
        <v>50.566000000000003</v>
      </c>
      <c r="O52">
        <v>7</v>
      </c>
      <c r="P52" s="1">
        <v>0</v>
      </c>
    </row>
    <row r="53" spans="1:16">
      <c r="A53">
        <v>52</v>
      </c>
      <c r="B53">
        <v>8.1843000000000004</v>
      </c>
      <c r="C53">
        <v>30.727810000000002</v>
      </c>
      <c r="D53">
        <v>2.9340000000000002</v>
      </c>
      <c r="E53">
        <v>2.6307</v>
      </c>
      <c r="F53">
        <v>90.808000000000007</v>
      </c>
      <c r="G53">
        <v>6.4336700000000002</v>
      </c>
      <c r="H53">
        <v>9.1943599999999996</v>
      </c>
      <c r="I53">
        <v>94.142070000000004</v>
      </c>
      <c r="J53">
        <v>28.998899999999999</v>
      </c>
      <c r="K53">
        <v>8.1793999999999993</v>
      </c>
      <c r="L53">
        <v>22.5398</v>
      </c>
      <c r="M53">
        <v>22.540400000000002</v>
      </c>
      <c r="N53">
        <v>51.557000000000002</v>
      </c>
      <c r="O53">
        <v>4</v>
      </c>
      <c r="P53" s="1">
        <v>0</v>
      </c>
    </row>
    <row r="54" spans="1:16">
      <c r="A54">
        <v>53</v>
      </c>
      <c r="B54">
        <v>8.1334</v>
      </c>
      <c r="C54">
        <v>30.713571000000002</v>
      </c>
      <c r="D54">
        <v>2.911</v>
      </c>
      <c r="E54">
        <v>2.9045000000000001</v>
      </c>
      <c r="F54">
        <v>90.863399999999999</v>
      </c>
      <c r="G54">
        <v>6.40707</v>
      </c>
      <c r="H54">
        <v>9.1563400000000001</v>
      </c>
      <c r="I54">
        <v>93.660629999999998</v>
      </c>
      <c r="J54">
        <v>29.025600000000001</v>
      </c>
      <c r="K54">
        <v>8.1285000000000007</v>
      </c>
      <c r="L54">
        <v>22.567699999999999</v>
      </c>
      <c r="M54">
        <v>22.5684</v>
      </c>
      <c r="N54">
        <v>52.548999999999999</v>
      </c>
      <c r="O54">
        <v>5</v>
      </c>
      <c r="P54" s="1">
        <v>0</v>
      </c>
    </row>
    <row r="55" spans="1:16">
      <c r="A55">
        <v>54</v>
      </c>
      <c r="B55">
        <v>8.1142000000000003</v>
      </c>
      <c r="C55">
        <v>30.710367000000002</v>
      </c>
      <c r="D55">
        <v>2.9007999999999998</v>
      </c>
      <c r="E55">
        <v>2.1829999999999998</v>
      </c>
      <c r="F55">
        <v>91.747500000000002</v>
      </c>
      <c r="G55">
        <v>6.4055999999999997</v>
      </c>
      <c r="H55">
        <v>9.1542399999999997</v>
      </c>
      <c r="I55">
        <v>93.605739999999997</v>
      </c>
      <c r="J55">
        <v>29.037700000000001</v>
      </c>
      <c r="K55">
        <v>8.1092999999999993</v>
      </c>
      <c r="L55">
        <v>22.579799999999999</v>
      </c>
      <c r="M55">
        <v>22.580500000000001</v>
      </c>
      <c r="N55">
        <v>53.54</v>
      </c>
      <c r="O55">
        <v>5</v>
      </c>
      <c r="P55" s="1">
        <v>0</v>
      </c>
    </row>
    <row r="56" spans="1:16">
      <c r="A56">
        <v>55</v>
      </c>
      <c r="B56">
        <v>8.1077999999999992</v>
      </c>
      <c r="C56">
        <v>30.712062</v>
      </c>
      <c r="D56">
        <v>2.8961000000000001</v>
      </c>
      <c r="E56">
        <v>1.9089</v>
      </c>
      <c r="F56">
        <v>91.461100000000002</v>
      </c>
      <c r="G56">
        <v>6.39602</v>
      </c>
      <c r="H56">
        <v>9.1405600000000007</v>
      </c>
      <c r="I56">
        <v>93.456180000000003</v>
      </c>
      <c r="J56">
        <v>29.0444</v>
      </c>
      <c r="K56">
        <v>8.1027000000000005</v>
      </c>
      <c r="L56">
        <v>22.585899999999999</v>
      </c>
      <c r="M56">
        <v>22.586600000000001</v>
      </c>
      <c r="N56">
        <v>54.530999999999999</v>
      </c>
      <c r="O56">
        <v>6</v>
      </c>
      <c r="P56" s="1">
        <v>0</v>
      </c>
    </row>
    <row r="57" spans="1:16">
      <c r="A57">
        <v>56</v>
      </c>
      <c r="B57">
        <v>8.1036000000000001</v>
      </c>
      <c r="C57">
        <v>30.715138</v>
      </c>
      <c r="D57">
        <v>2.8862999999999999</v>
      </c>
      <c r="E57">
        <v>1.9309000000000001</v>
      </c>
      <c r="F57">
        <v>91.873000000000005</v>
      </c>
      <c r="G57">
        <v>6.3609299999999998</v>
      </c>
      <c r="H57">
        <v>9.0904100000000003</v>
      </c>
      <c r="I57">
        <v>92.938320000000004</v>
      </c>
      <c r="J57">
        <v>29.050599999999999</v>
      </c>
      <c r="K57">
        <v>8.0983999999999998</v>
      </c>
      <c r="L57">
        <v>22.5914</v>
      </c>
      <c r="M57">
        <v>22.592099999999999</v>
      </c>
      <c r="N57">
        <v>55.521999999999998</v>
      </c>
      <c r="O57">
        <v>6</v>
      </c>
      <c r="P57" s="1">
        <v>0</v>
      </c>
    </row>
    <row r="58" spans="1:16">
      <c r="A58">
        <v>57</v>
      </c>
      <c r="B58">
        <v>8.0839999999999996</v>
      </c>
      <c r="C58">
        <v>30.723153</v>
      </c>
      <c r="D58">
        <v>2.8742999999999999</v>
      </c>
      <c r="E58">
        <v>1.7548999999999999</v>
      </c>
      <c r="F58">
        <v>91.963499999999996</v>
      </c>
      <c r="G58">
        <v>6.3206800000000003</v>
      </c>
      <c r="H58">
        <v>9.0328800000000005</v>
      </c>
      <c r="I58">
        <v>92.323530000000005</v>
      </c>
      <c r="J58">
        <v>29.0748</v>
      </c>
      <c r="K58">
        <v>8.0787999999999993</v>
      </c>
      <c r="L58">
        <v>22.613099999999999</v>
      </c>
      <c r="M58">
        <v>22.613800000000001</v>
      </c>
      <c r="N58">
        <v>56.514000000000003</v>
      </c>
      <c r="O58">
        <v>5</v>
      </c>
      <c r="P58" s="1">
        <v>0</v>
      </c>
    </row>
    <row r="59" spans="1:16">
      <c r="A59">
        <v>58</v>
      </c>
      <c r="B59">
        <v>8.0565999999999995</v>
      </c>
      <c r="C59">
        <v>30.728770999999998</v>
      </c>
      <c r="D59">
        <v>2.859</v>
      </c>
      <c r="E59">
        <v>1.8515999999999999</v>
      </c>
      <c r="F59">
        <v>91.521900000000002</v>
      </c>
      <c r="G59">
        <v>6.2892200000000003</v>
      </c>
      <c r="H59">
        <v>8.9879300000000004</v>
      </c>
      <c r="I59">
        <v>91.823589999999996</v>
      </c>
      <c r="J59">
        <v>29.103000000000002</v>
      </c>
      <c r="K59">
        <v>8.0512999999999995</v>
      </c>
      <c r="L59">
        <v>22.6389</v>
      </c>
      <c r="M59">
        <v>22.639600000000002</v>
      </c>
      <c r="N59">
        <v>57.505000000000003</v>
      </c>
      <c r="O59">
        <v>5</v>
      </c>
      <c r="P59" s="1">
        <v>0</v>
      </c>
    </row>
    <row r="60" spans="1:16">
      <c r="A60">
        <v>59</v>
      </c>
      <c r="B60">
        <v>8.0449000000000002</v>
      </c>
      <c r="C60">
        <v>30.729620000000001</v>
      </c>
      <c r="D60">
        <v>2.8500999999999999</v>
      </c>
      <c r="E60">
        <v>1.7050000000000001</v>
      </c>
      <c r="F60">
        <v>91.365200000000002</v>
      </c>
      <c r="G60">
        <v>6.2641400000000003</v>
      </c>
      <c r="H60">
        <v>8.9520800000000005</v>
      </c>
      <c r="I60">
        <v>91.438999999999993</v>
      </c>
      <c r="J60">
        <v>29.113199999999999</v>
      </c>
      <c r="K60">
        <v>8.0395000000000003</v>
      </c>
      <c r="L60">
        <v>22.648499999999999</v>
      </c>
      <c r="M60">
        <v>22.6493</v>
      </c>
      <c r="N60">
        <v>58.496000000000002</v>
      </c>
      <c r="O60">
        <v>5</v>
      </c>
      <c r="P60" s="1">
        <v>0</v>
      </c>
    </row>
    <row r="61" spans="1:16">
      <c r="A61">
        <v>60</v>
      </c>
      <c r="B61">
        <v>8.0273000000000003</v>
      </c>
      <c r="C61">
        <v>30.731974000000001</v>
      </c>
      <c r="D61">
        <v>2.8347000000000002</v>
      </c>
      <c r="E61">
        <v>1.6920999999999999</v>
      </c>
      <c r="F61">
        <v>91.673900000000003</v>
      </c>
      <c r="G61">
        <v>6.2215699999999998</v>
      </c>
      <c r="H61">
        <v>8.8912399999999998</v>
      </c>
      <c r="I61">
        <v>90.791070000000005</v>
      </c>
      <c r="J61">
        <v>29.129899999999999</v>
      </c>
      <c r="K61">
        <v>8.0218000000000007</v>
      </c>
      <c r="L61">
        <v>22.664000000000001</v>
      </c>
      <c r="M61">
        <v>22.6648</v>
      </c>
      <c r="N61">
        <v>59.488</v>
      </c>
      <c r="O61">
        <v>5</v>
      </c>
      <c r="P61" s="1">
        <v>0</v>
      </c>
    </row>
    <row r="62" spans="1:16">
      <c r="A62">
        <v>61</v>
      </c>
      <c r="B62">
        <v>8.0096000000000007</v>
      </c>
      <c r="C62">
        <v>30.732838999999998</v>
      </c>
      <c r="D62">
        <v>2.8258000000000001</v>
      </c>
      <c r="E62">
        <v>1.4459</v>
      </c>
      <c r="F62">
        <v>92.242699999999999</v>
      </c>
      <c r="G62">
        <v>6.2190700000000003</v>
      </c>
      <c r="H62">
        <v>8.88767</v>
      </c>
      <c r="I62">
        <v>90.726969999999994</v>
      </c>
      <c r="J62">
        <v>29.145099999999999</v>
      </c>
      <c r="K62">
        <v>8.0039999999999996</v>
      </c>
      <c r="L62">
        <v>22.6783</v>
      </c>
      <c r="M62">
        <v>22.679099999999998</v>
      </c>
      <c r="N62">
        <v>60.478999999999999</v>
      </c>
      <c r="O62">
        <v>5</v>
      </c>
      <c r="P62" s="1">
        <v>0</v>
      </c>
    </row>
    <row r="63" spans="1:16">
      <c r="A63">
        <v>62</v>
      </c>
      <c r="B63">
        <v>8.0045999999999999</v>
      </c>
      <c r="C63">
        <v>30.733909000000001</v>
      </c>
      <c r="D63">
        <v>2.8218000000000001</v>
      </c>
      <c r="E63">
        <v>1.4177</v>
      </c>
      <c r="F63">
        <v>92.302099999999996</v>
      </c>
      <c r="G63">
        <v>6.2131499999999997</v>
      </c>
      <c r="H63">
        <v>8.8792100000000005</v>
      </c>
      <c r="I63">
        <v>90.633219999999994</v>
      </c>
      <c r="J63">
        <v>29.149899999999999</v>
      </c>
      <c r="K63">
        <v>7.9989999999999997</v>
      </c>
      <c r="L63">
        <v>22.6828</v>
      </c>
      <c r="M63">
        <v>22.683499999999999</v>
      </c>
      <c r="N63">
        <v>61.470999999999997</v>
      </c>
      <c r="O63">
        <v>4</v>
      </c>
      <c r="P63" s="1">
        <v>0</v>
      </c>
    </row>
    <row r="64" spans="1:16">
      <c r="A64">
        <v>63</v>
      </c>
      <c r="B64">
        <v>8.0010999999999992</v>
      </c>
      <c r="C64">
        <v>30.735440000000001</v>
      </c>
      <c r="D64">
        <v>2.8188</v>
      </c>
      <c r="E64">
        <v>1.2986</v>
      </c>
      <c r="F64">
        <v>92.338700000000003</v>
      </c>
      <c r="G64">
        <v>6.2059300000000004</v>
      </c>
      <c r="H64">
        <v>8.8688900000000004</v>
      </c>
      <c r="I64">
        <v>90.522909999999996</v>
      </c>
      <c r="J64">
        <v>29.1541</v>
      </c>
      <c r="K64">
        <v>7.9953000000000003</v>
      </c>
      <c r="L64">
        <v>22.686499999999999</v>
      </c>
      <c r="M64">
        <v>22.6873</v>
      </c>
      <c r="N64">
        <v>62.462000000000003</v>
      </c>
      <c r="O64">
        <v>5</v>
      </c>
      <c r="P64" s="1">
        <v>0</v>
      </c>
    </row>
    <row r="65" spans="1:16">
      <c r="A65">
        <v>64</v>
      </c>
      <c r="B65">
        <v>7.9991000000000003</v>
      </c>
      <c r="C65">
        <v>30.735821999999999</v>
      </c>
      <c r="D65">
        <v>2.8153999999999999</v>
      </c>
      <c r="E65">
        <v>1.2284999999999999</v>
      </c>
      <c r="F65">
        <v>92.307000000000002</v>
      </c>
      <c r="G65">
        <v>6.1984300000000001</v>
      </c>
      <c r="H65">
        <v>8.8581699999999994</v>
      </c>
      <c r="I65">
        <v>90.410430000000005</v>
      </c>
      <c r="J65">
        <v>29.1557</v>
      </c>
      <c r="K65">
        <v>7.9932999999999996</v>
      </c>
      <c r="L65">
        <v>22.688099999999999</v>
      </c>
      <c r="M65">
        <v>22.6889</v>
      </c>
      <c r="N65">
        <v>63.453000000000003</v>
      </c>
      <c r="O65">
        <v>5</v>
      </c>
      <c r="P65" s="1">
        <v>0</v>
      </c>
    </row>
    <row r="66" spans="1:16">
      <c r="A66">
        <v>65</v>
      </c>
      <c r="B66">
        <v>7.9978999999999996</v>
      </c>
      <c r="C66">
        <v>30.73686</v>
      </c>
      <c r="D66">
        <v>2.8132999999999999</v>
      </c>
      <c r="E66">
        <v>1.1374</v>
      </c>
      <c r="F66">
        <v>92.435900000000004</v>
      </c>
      <c r="G66">
        <v>6.1990299999999996</v>
      </c>
      <c r="H66">
        <v>8.8590300000000006</v>
      </c>
      <c r="I66">
        <v>90.417640000000006</v>
      </c>
      <c r="J66">
        <v>29.157399999999999</v>
      </c>
      <c r="K66">
        <v>7.9919000000000002</v>
      </c>
      <c r="L66">
        <v>22.689499999999999</v>
      </c>
      <c r="M66">
        <v>22.6904</v>
      </c>
      <c r="N66">
        <v>64.444999999999993</v>
      </c>
      <c r="O66">
        <v>4</v>
      </c>
      <c r="P66" s="1">
        <v>0</v>
      </c>
    </row>
    <row r="67" spans="1:16">
      <c r="A67">
        <v>66</v>
      </c>
      <c r="B67">
        <v>7.9974999999999996</v>
      </c>
      <c r="C67">
        <v>30.737912000000001</v>
      </c>
      <c r="D67">
        <v>2.8134000000000001</v>
      </c>
      <c r="E67">
        <v>1.1733</v>
      </c>
      <c r="F67">
        <v>92.389200000000002</v>
      </c>
      <c r="G67">
        <v>6.1977099999999998</v>
      </c>
      <c r="H67">
        <v>8.8571399999999993</v>
      </c>
      <c r="I67">
        <v>90.398290000000003</v>
      </c>
      <c r="J67">
        <v>29.1584</v>
      </c>
      <c r="K67">
        <v>7.9915000000000003</v>
      </c>
      <c r="L67">
        <v>22.6904</v>
      </c>
      <c r="M67">
        <v>22.691199999999998</v>
      </c>
      <c r="N67">
        <v>65.436000000000007</v>
      </c>
      <c r="O67">
        <v>4</v>
      </c>
      <c r="P67" s="1">
        <v>0</v>
      </c>
    </row>
    <row r="68" spans="1:16">
      <c r="A68">
        <v>67</v>
      </c>
      <c r="B68">
        <v>7.9970999999999997</v>
      </c>
      <c r="C68">
        <v>30.738674</v>
      </c>
      <c r="D68">
        <v>2.8121999999999998</v>
      </c>
      <c r="E68">
        <v>1.2374000000000001</v>
      </c>
      <c r="F68">
        <v>92.319599999999994</v>
      </c>
      <c r="G68">
        <v>6.1981400000000004</v>
      </c>
      <c r="H68">
        <v>8.8577600000000007</v>
      </c>
      <c r="I68">
        <v>90.404210000000006</v>
      </c>
      <c r="J68">
        <v>29.158999999999999</v>
      </c>
      <c r="K68">
        <v>7.9909999999999997</v>
      </c>
      <c r="L68">
        <v>22.690899999999999</v>
      </c>
      <c r="M68">
        <v>22.691800000000001</v>
      </c>
      <c r="N68">
        <v>66.427000000000007</v>
      </c>
      <c r="O68">
        <v>4</v>
      </c>
      <c r="P68" s="1">
        <v>0</v>
      </c>
    </row>
    <row r="69" spans="1:16">
      <c r="A69">
        <v>68</v>
      </c>
      <c r="B69">
        <v>7.9972000000000003</v>
      </c>
      <c r="C69">
        <v>30.739269</v>
      </c>
      <c r="D69">
        <v>2.8126000000000002</v>
      </c>
      <c r="E69">
        <v>1.1843999999999999</v>
      </c>
      <c r="F69">
        <v>92.356300000000005</v>
      </c>
      <c r="G69">
        <v>6.1996700000000002</v>
      </c>
      <c r="H69">
        <v>8.8599499999999995</v>
      </c>
      <c r="I69">
        <v>90.42671</v>
      </c>
      <c r="J69">
        <v>29.159199999999998</v>
      </c>
      <c r="K69">
        <v>7.9909999999999997</v>
      </c>
      <c r="L69">
        <v>22.691099999999999</v>
      </c>
      <c r="M69">
        <v>22.6919</v>
      </c>
      <c r="N69">
        <v>67.418000000000006</v>
      </c>
      <c r="O69">
        <v>4</v>
      </c>
      <c r="P69" s="1">
        <v>0</v>
      </c>
    </row>
    <row r="70" spans="1:16">
      <c r="A70">
        <v>69</v>
      </c>
      <c r="B70">
        <v>7.9970999999999997</v>
      </c>
      <c r="C70">
        <v>30.739657000000001</v>
      </c>
      <c r="D70">
        <v>2.8123</v>
      </c>
      <c r="E70">
        <v>1.3142</v>
      </c>
      <c r="F70">
        <v>92.272300000000001</v>
      </c>
      <c r="G70">
        <v>6.2018700000000004</v>
      </c>
      <c r="H70">
        <v>8.8630899999999997</v>
      </c>
      <c r="I70">
        <v>90.458619999999996</v>
      </c>
      <c r="J70">
        <v>29.159300000000002</v>
      </c>
      <c r="K70">
        <v>7.9908000000000001</v>
      </c>
      <c r="L70">
        <v>22.691199999999998</v>
      </c>
      <c r="M70">
        <v>22.692</v>
      </c>
      <c r="N70">
        <v>68.41</v>
      </c>
      <c r="O70">
        <v>3</v>
      </c>
      <c r="P70" s="1">
        <v>0</v>
      </c>
    </row>
    <row r="71" spans="1:16">
      <c r="A71">
        <v>70</v>
      </c>
      <c r="B71">
        <v>7.9964000000000004</v>
      </c>
      <c r="C71">
        <v>30.741112000000001</v>
      </c>
      <c r="D71">
        <v>2.8106</v>
      </c>
      <c r="E71">
        <v>1.2669999999999999</v>
      </c>
      <c r="F71">
        <v>92.468900000000005</v>
      </c>
      <c r="G71">
        <v>6.1827800000000002</v>
      </c>
      <c r="H71">
        <v>8.8358100000000004</v>
      </c>
      <c r="I71">
        <v>90.179699999999997</v>
      </c>
      <c r="J71">
        <v>29.161000000000001</v>
      </c>
      <c r="K71">
        <v>7.99</v>
      </c>
      <c r="L71">
        <v>22.692599999999999</v>
      </c>
      <c r="M71">
        <v>22.6934</v>
      </c>
      <c r="N71">
        <v>69.400999999999996</v>
      </c>
      <c r="O71">
        <v>4</v>
      </c>
      <c r="P71" s="1">
        <v>0</v>
      </c>
    </row>
    <row r="72" spans="1:16">
      <c r="A72">
        <v>71</v>
      </c>
      <c r="B72">
        <v>7.9915000000000003</v>
      </c>
      <c r="C72">
        <v>30.741969999999998</v>
      </c>
      <c r="D72">
        <v>2.8043</v>
      </c>
      <c r="E72">
        <v>1.3952</v>
      </c>
      <c r="F72">
        <v>92.130399999999995</v>
      </c>
      <c r="G72">
        <v>6.1716100000000003</v>
      </c>
      <c r="H72">
        <v>8.8198500000000006</v>
      </c>
      <c r="I72">
        <v>90.00949</v>
      </c>
      <c r="J72">
        <v>29.165500000000002</v>
      </c>
      <c r="K72">
        <v>7.9850000000000003</v>
      </c>
      <c r="L72">
        <v>22.6968</v>
      </c>
      <c r="M72">
        <v>22.697700000000001</v>
      </c>
      <c r="N72">
        <v>70.391999999999996</v>
      </c>
      <c r="O72">
        <v>4</v>
      </c>
      <c r="P72" s="1">
        <v>0</v>
      </c>
    </row>
    <row r="73" spans="1:16">
      <c r="A73">
        <v>72</v>
      </c>
      <c r="B73">
        <v>7.9856999999999996</v>
      </c>
      <c r="C73">
        <v>30.742379</v>
      </c>
      <c r="D73">
        <v>2.8033999999999999</v>
      </c>
      <c r="E73">
        <v>1.2379</v>
      </c>
      <c r="F73">
        <v>92.232799999999997</v>
      </c>
      <c r="G73">
        <v>6.1752200000000004</v>
      </c>
      <c r="H73">
        <v>8.8249999999999993</v>
      </c>
      <c r="I73">
        <v>90.052970000000002</v>
      </c>
      <c r="J73">
        <v>29.170400000000001</v>
      </c>
      <c r="K73">
        <v>7.9790999999999999</v>
      </c>
      <c r="L73">
        <v>22.7014</v>
      </c>
      <c r="M73">
        <v>22.702300000000001</v>
      </c>
      <c r="N73">
        <v>71.384</v>
      </c>
      <c r="O73">
        <v>3</v>
      </c>
      <c r="P73" s="1">
        <v>0</v>
      </c>
    </row>
    <row r="74" spans="1:16">
      <c r="A74">
        <v>73</v>
      </c>
      <c r="B74">
        <v>7.9824999999999999</v>
      </c>
      <c r="C74">
        <v>30.743296999999998</v>
      </c>
      <c r="D74">
        <v>2.7999000000000001</v>
      </c>
      <c r="E74">
        <v>1.1232</v>
      </c>
      <c r="F74">
        <v>92.500200000000007</v>
      </c>
      <c r="G74">
        <v>6.1553399999999998</v>
      </c>
      <c r="H74">
        <v>8.7965999999999998</v>
      </c>
      <c r="I74">
        <v>89.758459999999999</v>
      </c>
      <c r="J74">
        <v>29.1736</v>
      </c>
      <c r="K74">
        <v>7.9757999999999996</v>
      </c>
      <c r="L74">
        <v>22.7044</v>
      </c>
      <c r="M74">
        <v>22.705300000000001</v>
      </c>
      <c r="N74">
        <v>72.375</v>
      </c>
      <c r="O74">
        <v>4</v>
      </c>
      <c r="P74" s="1">
        <v>0</v>
      </c>
    </row>
    <row r="75" spans="1:16">
      <c r="A75">
        <v>74</v>
      </c>
      <c r="B75">
        <v>7.9744000000000002</v>
      </c>
      <c r="C75">
        <v>30.745583</v>
      </c>
      <c r="D75">
        <v>2.7942</v>
      </c>
      <c r="E75">
        <v>0.89759999999999995</v>
      </c>
      <c r="F75">
        <v>92.460899999999995</v>
      </c>
      <c r="G75">
        <v>6.1409399999999996</v>
      </c>
      <c r="H75">
        <v>8.7760300000000004</v>
      </c>
      <c r="I75">
        <v>89.537049999999994</v>
      </c>
      <c r="J75">
        <v>29.182300000000001</v>
      </c>
      <c r="K75">
        <v>7.9676</v>
      </c>
      <c r="L75">
        <v>22.712299999999999</v>
      </c>
      <c r="M75">
        <v>22.713200000000001</v>
      </c>
      <c r="N75">
        <v>73.366</v>
      </c>
      <c r="O75">
        <v>3</v>
      </c>
      <c r="P75" s="1">
        <v>0</v>
      </c>
    </row>
    <row r="76" spans="1:16">
      <c r="A76">
        <v>75</v>
      </c>
      <c r="B76">
        <v>7.9633000000000003</v>
      </c>
      <c r="C76">
        <v>30.748213</v>
      </c>
      <c r="D76">
        <v>2.7867000000000002</v>
      </c>
      <c r="E76">
        <v>1.0945</v>
      </c>
      <c r="F76">
        <v>92.390299999999996</v>
      </c>
      <c r="G76">
        <v>6.1188500000000001</v>
      </c>
      <c r="H76">
        <v>8.7444500000000005</v>
      </c>
      <c r="I76">
        <v>89.19905</v>
      </c>
      <c r="J76">
        <v>29.193899999999999</v>
      </c>
      <c r="K76">
        <v>7.9564000000000004</v>
      </c>
      <c r="L76">
        <v>22.722899999999999</v>
      </c>
      <c r="M76">
        <v>22.723800000000001</v>
      </c>
      <c r="N76">
        <v>74.356999999999999</v>
      </c>
      <c r="O76">
        <v>4</v>
      </c>
      <c r="P76" s="1">
        <v>0</v>
      </c>
    </row>
    <row r="77" spans="1:16">
      <c r="A77">
        <v>76</v>
      </c>
      <c r="B77">
        <v>7.9564000000000004</v>
      </c>
      <c r="C77">
        <v>30.751785999999999</v>
      </c>
      <c r="D77">
        <v>2.7808999999999999</v>
      </c>
      <c r="E77">
        <v>1.1363000000000001</v>
      </c>
      <c r="F77">
        <v>92.784000000000006</v>
      </c>
      <c r="G77">
        <v>6.1094400000000002</v>
      </c>
      <c r="H77">
        <v>8.7309999999999999</v>
      </c>
      <c r="I77">
        <v>89.053110000000004</v>
      </c>
      <c r="J77">
        <v>29.202999999999999</v>
      </c>
      <c r="K77">
        <v>7.9493999999999998</v>
      </c>
      <c r="L77">
        <v>22.731000000000002</v>
      </c>
      <c r="M77">
        <v>22.7319</v>
      </c>
      <c r="N77">
        <v>75.347999999999999</v>
      </c>
      <c r="O77">
        <v>3</v>
      </c>
      <c r="P77" s="1">
        <v>0</v>
      </c>
    </row>
    <row r="78" spans="1:16">
      <c r="A78">
        <v>77</v>
      </c>
      <c r="B78">
        <v>7.9507000000000003</v>
      </c>
      <c r="C78">
        <v>30.754677000000001</v>
      </c>
      <c r="D78">
        <v>2.7768999999999999</v>
      </c>
      <c r="E78">
        <v>1.1719999999999999</v>
      </c>
      <c r="F78">
        <v>92.500399999999999</v>
      </c>
      <c r="G78">
        <v>6.1081300000000001</v>
      </c>
      <c r="H78">
        <v>8.7291299999999996</v>
      </c>
      <c r="I78">
        <v>89.026820000000001</v>
      </c>
      <c r="J78">
        <v>29.2103</v>
      </c>
      <c r="K78">
        <v>7.9436999999999998</v>
      </c>
      <c r="L78">
        <v>22.737500000000001</v>
      </c>
      <c r="M78">
        <v>22.738399999999999</v>
      </c>
      <c r="N78">
        <v>76.34</v>
      </c>
      <c r="O78">
        <v>4</v>
      </c>
      <c r="P78" s="1">
        <v>0</v>
      </c>
    </row>
    <row r="79" spans="1:16">
      <c r="A79">
        <v>78</v>
      </c>
      <c r="B79">
        <v>7.9497</v>
      </c>
      <c r="C79">
        <v>30.755597000000002</v>
      </c>
      <c r="D79">
        <v>2.7759</v>
      </c>
      <c r="E79">
        <v>1.0217000000000001</v>
      </c>
      <c r="F79">
        <v>92.465800000000002</v>
      </c>
      <c r="G79">
        <v>6.1135700000000002</v>
      </c>
      <c r="H79">
        <v>8.7369000000000003</v>
      </c>
      <c r="I79">
        <v>89.104810000000001</v>
      </c>
      <c r="J79">
        <v>29.2117</v>
      </c>
      <c r="K79">
        <v>7.9425999999999997</v>
      </c>
      <c r="L79">
        <v>22.738700000000001</v>
      </c>
      <c r="M79">
        <v>22.739699999999999</v>
      </c>
      <c r="N79">
        <v>77.331000000000003</v>
      </c>
      <c r="O79">
        <v>4</v>
      </c>
      <c r="P79" s="1">
        <v>0</v>
      </c>
    </row>
    <row r="80" spans="1:16">
      <c r="A80">
        <v>79</v>
      </c>
      <c r="B80">
        <v>7.9488000000000003</v>
      </c>
      <c r="C80">
        <v>30.756679999999999</v>
      </c>
      <c r="D80">
        <v>2.7761</v>
      </c>
      <c r="E80">
        <v>0.9355</v>
      </c>
      <c r="F80">
        <v>92.391099999999994</v>
      </c>
      <c r="G80">
        <v>6.1114899999999999</v>
      </c>
      <c r="H80">
        <v>8.7339199999999995</v>
      </c>
      <c r="I80">
        <v>89.073400000000007</v>
      </c>
      <c r="J80">
        <v>29.213200000000001</v>
      </c>
      <c r="K80">
        <v>7.9416000000000002</v>
      </c>
      <c r="L80">
        <v>22.74</v>
      </c>
      <c r="M80">
        <v>22.741</v>
      </c>
      <c r="N80">
        <v>78.322000000000003</v>
      </c>
      <c r="O80">
        <v>4</v>
      </c>
      <c r="P80" s="1">
        <v>0</v>
      </c>
    </row>
    <row r="81" spans="1:16">
      <c r="A81">
        <v>80</v>
      </c>
      <c r="B81">
        <v>7.9478</v>
      </c>
      <c r="C81">
        <v>30.757584999999999</v>
      </c>
      <c r="D81">
        <v>2.7745000000000002</v>
      </c>
      <c r="E81">
        <v>0.76890000000000003</v>
      </c>
      <c r="F81">
        <v>92.407700000000006</v>
      </c>
      <c r="G81">
        <v>6.1072300000000004</v>
      </c>
      <c r="H81">
        <v>8.7278500000000001</v>
      </c>
      <c r="I81">
        <v>89.010249999999999</v>
      </c>
      <c r="J81">
        <v>29.214600000000001</v>
      </c>
      <c r="K81">
        <v>7.9405000000000001</v>
      </c>
      <c r="L81">
        <v>22.741199999999999</v>
      </c>
      <c r="M81">
        <v>22.7422</v>
      </c>
      <c r="N81">
        <v>79.313000000000002</v>
      </c>
      <c r="O81">
        <v>5</v>
      </c>
      <c r="P81" s="1">
        <v>0</v>
      </c>
    </row>
    <row r="82" spans="1:16">
      <c r="A82">
        <v>81</v>
      </c>
      <c r="B82">
        <v>7.9461000000000004</v>
      </c>
      <c r="C82">
        <v>30.758796</v>
      </c>
      <c r="D82">
        <v>2.7705000000000002</v>
      </c>
      <c r="E82">
        <v>0.86019999999999996</v>
      </c>
      <c r="F82">
        <v>92.425299999999993</v>
      </c>
      <c r="G82">
        <v>6.0885600000000002</v>
      </c>
      <c r="H82">
        <v>8.7011699999999994</v>
      </c>
      <c r="I82">
        <v>88.736069999999998</v>
      </c>
      <c r="J82">
        <v>29.216799999999999</v>
      </c>
      <c r="K82">
        <v>7.9387999999999996</v>
      </c>
      <c r="L82">
        <v>22.743200000000002</v>
      </c>
      <c r="M82">
        <v>22.744199999999999</v>
      </c>
      <c r="N82">
        <v>80.304000000000002</v>
      </c>
      <c r="O82">
        <v>5</v>
      </c>
      <c r="P82" s="1">
        <v>0</v>
      </c>
    </row>
    <row r="83" spans="1:16">
      <c r="A83">
        <v>82</v>
      </c>
      <c r="B83">
        <v>7.9385000000000003</v>
      </c>
      <c r="C83">
        <v>30.761562000000001</v>
      </c>
      <c r="D83">
        <v>2.7652999999999999</v>
      </c>
      <c r="E83">
        <v>0.86140000000000005</v>
      </c>
      <c r="F83">
        <v>92.309299999999993</v>
      </c>
      <c r="G83">
        <v>6.0780099999999999</v>
      </c>
      <c r="H83">
        <v>8.6860800000000005</v>
      </c>
      <c r="I83">
        <v>88.571939999999998</v>
      </c>
      <c r="J83">
        <v>29.2257</v>
      </c>
      <c r="K83">
        <v>7.931</v>
      </c>
      <c r="L83">
        <v>22.751200000000001</v>
      </c>
      <c r="M83">
        <v>22.752199999999998</v>
      </c>
      <c r="N83">
        <v>81.296000000000006</v>
      </c>
      <c r="O83">
        <v>4</v>
      </c>
      <c r="P83" s="1">
        <v>0</v>
      </c>
    </row>
    <row r="84" spans="1:16">
      <c r="A84">
        <v>83</v>
      </c>
      <c r="B84">
        <v>7.9311999999999996</v>
      </c>
      <c r="C84">
        <v>30.765591000000001</v>
      </c>
      <c r="D84">
        <v>2.7608999999999999</v>
      </c>
      <c r="E84">
        <v>0.77249999999999996</v>
      </c>
      <c r="F84">
        <v>92.227099999999993</v>
      </c>
      <c r="G84">
        <v>6.0695800000000002</v>
      </c>
      <c r="H84">
        <v>8.6740399999999998</v>
      </c>
      <c r="I84">
        <v>88.440160000000006</v>
      </c>
      <c r="J84">
        <v>29.235499999999998</v>
      </c>
      <c r="K84">
        <v>7.9237000000000002</v>
      </c>
      <c r="L84">
        <v>22.759899999999998</v>
      </c>
      <c r="M84">
        <v>22.760899999999999</v>
      </c>
      <c r="N84">
        <v>82.287000000000006</v>
      </c>
      <c r="O84">
        <v>4</v>
      </c>
      <c r="P84" s="1">
        <v>0</v>
      </c>
    </row>
    <row r="85" spans="1:16">
      <c r="A85">
        <v>84</v>
      </c>
      <c r="B85">
        <v>7.9268000000000001</v>
      </c>
      <c r="C85">
        <v>30.769265999999998</v>
      </c>
      <c r="D85">
        <v>2.7589000000000001</v>
      </c>
      <c r="E85">
        <v>0.85770000000000002</v>
      </c>
      <c r="F85">
        <v>92.469200000000001</v>
      </c>
      <c r="G85">
        <v>6.0663200000000002</v>
      </c>
      <c r="H85">
        <v>8.6693800000000003</v>
      </c>
      <c r="I85">
        <v>88.38794</v>
      </c>
      <c r="J85">
        <v>29.242599999999999</v>
      </c>
      <c r="K85">
        <v>7.9192</v>
      </c>
      <c r="L85">
        <v>22.765999999999998</v>
      </c>
      <c r="M85">
        <v>22.767099999999999</v>
      </c>
      <c r="N85">
        <v>83.278000000000006</v>
      </c>
      <c r="O85">
        <v>4</v>
      </c>
      <c r="P85" s="1">
        <v>0</v>
      </c>
    </row>
    <row r="86" spans="1:16">
      <c r="A86">
        <v>85</v>
      </c>
      <c r="B86">
        <v>7.9218000000000002</v>
      </c>
      <c r="C86">
        <v>30.772537</v>
      </c>
      <c r="D86">
        <v>2.7534999999999998</v>
      </c>
      <c r="E86">
        <v>0.75209999999999999</v>
      </c>
      <c r="F86">
        <v>92.427899999999994</v>
      </c>
      <c r="G86">
        <v>6.0403099999999998</v>
      </c>
      <c r="H86">
        <v>8.6321999999999992</v>
      </c>
      <c r="I86">
        <v>88.00291</v>
      </c>
      <c r="J86">
        <v>29.2498</v>
      </c>
      <c r="K86">
        <v>7.9141000000000004</v>
      </c>
      <c r="L86">
        <v>22.772400000000001</v>
      </c>
      <c r="M86">
        <v>22.773399999999999</v>
      </c>
      <c r="N86">
        <v>84.269000000000005</v>
      </c>
      <c r="O86">
        <v>4</v>
      </c>
      <c r="P86" s="1">
        <v>0</v>
      </c>
    </row>
    <row r="87" spans="1:16">
      <c r="A87">
        <v>86</v>
      </c>
      <c r="B87">
        <v>7.9130000000000003</v>
      </c>
      <c r="C87">
        <v>30.77693</v>
      </c>
      <c r="D87">
        <v>2.7483</v>
      </c>
      <c r="E87">
        <v>0.74490000000000001</v>
      </c>
      <c r="F87">
        <v>92.477999999999994</v>
      </c>
      <c r="G87">
        <v>6.0389099999999996</v>
      </c>
      <c r="H87">
        <v>8.6302000000000003</v>
      </c>
      <c r="I87">
        <v>87.97148</v>
      </c>
      <c r="J87">
        <v>29.261399999999998</v>
      </c>
      <c r="K87">
        <v>7.9051999999999998</v>
      </c>
      <c r="L87">
        <v>22.782599999999999</v>
      </c>
      <c r="M87">
        <v>22.7837</v>
      </c>
      <c r="N87">
        <v>85.260999999999996</v>
      </c>
      <c r="O87">
        <v>4</v>
      </c>
      <c r="P87" s="1">
        <v>0</v>
      </c>
    </row>
    <row r="88" spans="1:16">
      <c r="A88">
        <v>87</v>
      </c>
      <c r="B88">
        <v>7.9067999999999996</v>
      </c>
      <c r="C88">
        <v>30.779305999999998</v>
      </c>
      <c r="D88">
        <v>2.7452999999999999</v>
      </c>
      <c r="E88">
        <v>0.72709999999999997</v>
      </c>
      <c r="F88">
        <v>92.373199999999997</v>
      </c>
      <c r="G88">
        <v>6.0328900000000001</v>
      </c>
      <c r="H88">
        <v>8.6216000000000008</v>
      </c>
      <c r="I88">
        <v>87.875579999999999</v>
      </c>
      <c r="J88">
        <v>29.268599999999999</v>
      </c>
      <c r="K88">
        <v>7.8989000000000003</v>
      </c>
      <c r="L88">
        <v>22.789200000000001</v>
      </c>
      <c r="M88">
        <v>22.790199999999999</v>
      </c>
      <c r="N88">
        <v>86.251000000000005</v>
      </c>
      <c r="O88">
        <v>4</v>
      </c>
      <c r="P88" s="1">
        <v>0</v>
      </c>
    </row>
    <row r="89" spans="1:16">
      <c r="A89">
        <v>88</v>
      </c>
      <c r="B89">
        <v>7.9031000000000002</v>
      </c>
      <c r="C89">
        <v>30.782112999999999</v>
      </c>
      <c r="D89">
        <v>2.7410000000000001</v>
      </c>
      <c r="E89">
        <v>0.69069999999999998</v>
      </c>
      <c r="F89">
        <v>92.287400000000005</v>
      </c>
      <c r="G89">
        <v>6.0156599999999996</v>
      </c>
      <c r="H89">
        <v>8.5969800000000003</v>
      </c>
      <c r="I89">
        <v>87.620289999999997</v>
      </c>
      <c r="J89">
        <v>29.2743</v>
      </c>
      <c r="K89">
        <v>7.8951000000000002</v>
      </c>
      <c r="L89">
        <v>22.7941</v>
      </c>
      <c r="M89">
        <v>22.795200000000001</v>
      </c>
      <c r="N89">
        <v>87.242999999999995</v>
      </c>
      <c r="O89">
        <v>4</v>
      </c>
      <c r="P89" s="1">
        <v>0</v>
      </c>
    </row>
    <row r="90" spans="1:16">
      <c r="A90">
        <v>89</v>
      </c>
      <c r="B90">
        <v>7.9015000000000004</v>
      </c>
      <c r="C90">
        <v>30.784461</v>
      </c>
      <c r="D90">
        <v>2.7368999999999999</v>
      </c>
      <c r="E90">
        <v>0.64390000000000003</v>
      </c>
      <c r="F90">
        <v>92.330600000000004</v>
      </c>
      <c r="G90">
        <v>6.0149800000000004</v>
      </c>
      <c r="H90">
        <v>8.5960000000000001</v>
      </c>
      <c r="I90">
        <v>87.609120000000004</v>
      </c>
      <c r="J90">
        <v>29.277699999999999</v>
      </c>
      <c r="K90">
        <v>7.8933999999999997</v>
      </c>
      <c r="L90">
        <v>22.797000000000001</v>
      </c>
      <c r="M90">
        <v>22.798100000000002</v>
      </c>
      <c r="N90">
        <v>88.233999999999995</v>
      </c>
      <c r="O90">
        <v>5</v>
      </c>
      <c r="P90" s="1">
        <v>0</v>
      </c>
    </row>
    <row r="91" spans="1:16">
      <c r="A91">
        <v>90</v>
      </c>
      <c r="B91">
        <v>7.8994999999999997</v>
      </c>
      <c r="C91">
        <v>30.785402000000001</v>
      </c>
      <c r="D91">
        <v>2.7360000000000002</v>
      </c>
      <c r="E91">
        <v>0.58560000000000001</v>
      </c>
      <c r="F91">
        <v>92.296300000000002</v>
      </c>
      <c r="G91">
        <v>6.0137600000000004</v>
      </c>
      <c r="H91">
        <v>8.5942699999999999</v>
      </c>
      <c r="I91">
        <v>87.58869</v>
      </c>
      <c r="J91">
        <v>29.279900000000001</v>
      </c>
      <c r="K91">
        <v>7.8913000000000002</v>
      </c>
      <c r="L91">
        <v>22.798999999999999</v>
      </c>
      <c r="M91">
        <v>22.8001</v>
      </c>
      <c r="N91">
        <v>89.224999999999994</v>
      </c>
      <c r="O91">
        <v>4</v>
      </c>
      <c r="P91" s="1">
        <v>0</v>
      </c>
    </row>
    <row r="92" spans="1:16">
      <c r="A92">
        <v>91</v>
      </c>
      <c r="B92">
        <v>7.8959999999999999</v>
      </c>
      <c r="C92">
        <v>30.788018000000001</v>
      </c>
      <c r="D92">
        <v>2.7328999999999999</v>
      </c>
      <c r="E92">
        <v>0.60729999999999995</v>
      </c>
      <c r="F92">
        <v>92.082499999999996</v>
      </c>
      <c r="G92">
        <v>6.0021300000000002</v>
      </c>
      <c r="H92">
        <v>8.5776500000000002</v>
      </c>
      <c r="I92">
        <v>87.415390000000002</v>
      </c>
      <c r="J92">
        <v>29.2852</v>
      </c>
      <c r="K92">
        <v>7.8876999999999997</v>
      </c>
      <c r="L92">
        <v>22.803599999999999</v>
      </c>
      <c r="M92">
        <v>22.8047</v>
      </c>
      <c r="N92">
        <v>90.216999999999999</v>
      </c>
      <c r="O92">
        <v>5</v>
      </c>
      <c r="P92" s="1">
        <v>0</v>
      </c>
    </row>
    <row r="93" spans="1:16">
      <c r="A93">
        <v>92</v>
      </c>
      <c r="B93">
        <v>7.8895</v>
      </c>
      <c r="C93">
        <v>30.790248999999999</v>
      </c>
      <c r="D93">
        <v>2.7280000000000002</v>
      </c>
      <c r="E93">
        <v>0.5907</v>
      </c>
      <c r="F93">
        <v>92.192899999999995</v>
      </c>
      <c r="G93">
        <v>5.9828000000000001</v>
      </c>
      <c r="H93">
        <v>8.55002</v>
      </c>
      <c r="I93">
        <v>87.124949999999998</v>
      </c>
      <c r="J93">
        <v>29.2926</v>
      </c>
      <c r="K93">
        <v>7.8811</v>
      </c>
      <c r="L93">
        <v>22.810300000000002</v>
      </c>
      <c r="M93">
        <v>22.811399999999999</v>
      </c>
      <c r="N93">
        <v>91.207999999999998</v>
      </c>
      <c r="O93">
        <v>4</v>
      </c>
      <c r="P93" s="1">
        <v>0</v>
      </c>
    </row>
    <row r="94" spans="1:16">
      <c r="A94">
        <v>93</v>
      </c>
      <c r="B94">
        <v>7.8851000000000004</v>
      </c>
      <c r="C94">
        <v>30.79157</v>
      </c>
      <c r="D94">
        <v>2.722</v>
      </c>
      <c r="E94">
        <v>0.68500000000000005</v>
      </c>
      <c r="F94">
        <v>92.150800000000004</v>
      </c>
      <c r="G94">
        <v>5.9768400000000002</v>
      </c>
      <c r="H94">
        <v>8.5414999999999992</v>
      </c>
      <c r="I94">
        <v>87.032110000000003</v>
      </c>
      <c r="J94">
        <v>29.2972</v>
      </c>
      <c r="K94">
        <v>7.8765999999999998</v>
      </c>
      <c r="L94">
        <v>22.814499999999999</v>
      </c>
      <c r="M94">
        <v>22.8157</v>
      </c>
      <c r="N94">
        <v>92.198999999999998</v>
      </c>
      <c r="O94">
        <v>5</v>
      </c>
      <c r="P94" s="1">
        <v>0</v>
      </c>
    </row>
    <row r="95" spans="1:16">
      <c r="A95">
        <v>94</v>
      </c>
      <c r="B95">
        <v>7.8817000000000004</v>
      </c>
      <c r="C95">
        <v>30.793596000000001</v>
      </c>
      <c r="D95">
        <v>2.7222</v>
      </c>
      <c r="E95">
        <v>0.62429999999999997</v>
      </c>
      <c r="F95">
        <v>92.203699999999998</v>
      </c>
      <c r="G95">
        <v>5.9863499999999998</v>
      </c>
      <c r="H95">
        <v>8.5550899999999999</v>
      </c>
      <c r="I95">
        <v>87.166359999999997</v>
      </c>
      <c r="J95">
        <v>29.3017</v>
      </c>
      <c r="K95">
        <v>7.8731999999999998</v>
      </c>
      <c r="L95">
        <v>22.8185</v>
      </c>
      <c r="M95">
        <v>22.819700000000001</v>
      </c>
      <c r="N95">
        <v>93.19</v>
      </c>
      <c r="O95">
        <v>5</v>
      </c>
      <c r="P95" s="1">
        <v>0</v>
      </c>
    </row>
    <row r="96" spans="1:16">
      <c r="A96">
        <v>95</v>
      </c>
      <c r="B96">
        <v>7.8811</v>
      </c>
      <c r="C96">
        <v>30.794910999999999</v>
      </c>
      <c r="D96">
        <v>2.7235</v>
      </c>
      <c r="E96">
        <v>0.65990000000000004</v>
      </c>
      <c r="F96">
        <v>92.192999999999998</v>
      </c>
      <c r="G96">
        <v>5.9923900000000003</v>
      </c>
      <c r="H96">
        <v>8.56372</v>
      </c>
      <c r="I96">
        <v>87.254000000000005</v>
      </c>
      <c r="J96">
        <v>29.3032</v>
      </c>
      <c r="K96">
        <v>7.8724999999999996</v>
      </c>
      <c r="L96">
        <v>22.819800000000001</v>
      </c>
      <c r="M96">
        <v>22.820900000000002</v>
      </c>
      <c r="N96">
        <v>94.180999999999997</v>
      </c>
      <c r="O96">
        <v>5</v>
      </c>
      <c r="P96" s="1">
        <v>0</v>
      </c>
    </row>
    <row r="97" spans="1:16">
      <c r="A97">
        <v>96</v>
      </c>
      <c r="B97">
        <v>7.8817000000000004</v>
      </c>
      <c r="C97">
        <v>30.795487000000001</v>
      </c>
      <c r="D97">
        <v>2.7235</v>
      </c>
      <c r="E97">
        <v>0.65759999999999996</v>
      </c>
      <c r="F97">
        <v>92.197100000000006</v>
      </c>
      <c r="G97">
        <v>5.9855600000000004</v>
      </c>
      <c r="H97">
        <v>8.55396</v>
      </c>
      <c r="I97">
        <v>87.155510000000007</v>
      </c>
      <c r="J97">
        <v>29.302900000000001</v>
      </c>
      <c r="K97">
        <v>7.8730000000000002</v>
      </c>
      <c r="L97">
        <v>22.819500000000001</v>
      </c>
      <c r="M97">
        <v>22.820599999999999</v>
      </c>
      <c r="N97">
        <v>95.171999999999997</v>
      </c>
      <c r="O97">
        <v>5</v>
      </c>
      <c r="P97" s="1">
        <v>0</v>
      </c>
    </row>
    <row r="98" spans="1:16">
      <c r="A98">
        <v>97</v>
      </c>
      <c r="B98">
        <v>7.8818000000000001</v>
      </c>
      <c r="C98">
        <v>30.796351000000001</v>
      </c>
      <c r="D98">
        <v>2.7202000000000002</v>
      </c>
      <c r="E98">
        <v>0.61180000000000001</v>
      </c>
      <c r="F98">
        <v>92.26</v>
      </c>
      <c r="G98">
        <v>5.97532</v>
      </c>
      <c r="H98">
        <v>8.53932</v>
      </c>
      <c r="I98">
        <v>87.006829999999994</v>
      </c>
      <c r="J98">
        <v>29.3033</v>
      </c>
      <c r="K98">
        <v>7.8730000000000002</v>
      </c>
      <c r="L98">
        <v>22.819700000000001</v>
      </c>
      <c r="M98">
        <v>22.820900000000002</v>
      </c>
      <c r="N98">
        <v>96.162999999999997</v>
      </c>
      <c r="O98">
        <v>5</v>
      </c>
      <c r="P98" s="1">
        <v>0</v>
      </c>
    </row>
    <row r="99" spans="1:16">
      <c r="A99">
        <v>98</v>
      </c>
      <c r="B99">
        <v>7.8823999999999996</v>
      </c>
      <c r="C99">
        <v>30.797951000000001</v>
      </c>
      <c r="D99">
        <v>2.7201</v>
      </c>
      <c r="E99">
        <v>0.6724</v>
      </c>
      <c r="F99">
        <v>92.136399999999995</v>
      </c>
      <c r="G99">
        <v>5.9857399999999998</v>
      </c>
      <c r="H99">
        <v>8.5542300000000004</v>
      </c>
      <c r="I99">
        <v>87.160319999999999</v>
      </c>
      <c r="J99">
        <v>29.303999999999998</v>
      </c>
      <c r="K99">
        <v>7.8734999999999999</v>
      </c>
      <c r="L99">
        <v>22.8203</v>
      </c>
      <c r="M99">
        <v>22.8215</v>
      </c>
      <c r="N99">
        <v>97.155000000000001</v>
      </c>
      <c r="O99">
        <v>6</v>
      </c>
      <c r="P99" s="1">
        <v>0</v>
      </c>
    </row>
    <row r="100" spans="1:16">
      <c r="A100">
        <v>99</v>
      </c>
      <c r="B100">
        <v>7.8822999999999999</v>
      </c>
      <c r="C100">
        <v>30.799040000000002</v>
      </c>
      <c r="D100">
        <v>2.7191000000000001</v>
      </c>
      <c r="E100">
        <v>0.61519999999999997</v>
      </c>
      <c r="F100">
        <v>92.164699999999996</v>
      </c>
      <c r="G100">
        <v>5.9778099999999998</v>
      </c>
      <c r="H100">
        <v>8.5428899999999999</v>
      </c>
      <c r="I100">
        <v>87.045109999999994</v>
      </c>
      <c r="J100">
        <v>29.3048</v>
      </c>
      <c r="K100">
        <v>7.8733000000000004</v>
      </c>
      <c r="L100">
        <v>22.820900000000002</v>
      </c>
      <c r="M100">
        <v>22.822099999999999</v>
      </c>
      <c r="N100">
        <v>98.146000000000001</v>
      </c>
      <c r="O100">
        <v>8</v>
      </c>
      <c r="P100" s="1">
        <v>0</v>
      </c>
    </row>
    <row r="101" spans="1:16">
      <c r="A101">
        <v>100</v>
      </c>
      <c r="B101">
        <v>7.8799000000000001</v>
      </c>
      <c r="C101">
        <v>30.798755</v>
      </c>
      <c r="D101">
        <v>2.7204999999999999</v>
      </c>
      <c r="E101">
        <v>0.73219999999999996</v>
      </c>
      <c r="F101">
        <v>92.014200000000002</v>
      </c>
      <c r="G101">
        <v>5.9836200000000002</v>
      </c>
      <c r="H101">
        <v>8.5511900000000001</v>
      </c>
      <c r="I101">
        <v>87.125510000000006</v>
      </c>
      <c r="J101">
        <v>29.3062</v>
      </c>
      <c r="K101">
        <v>7.8708</v>
      </c>
      <c r="L101">
        <v>22.822299999999998</v>
      </c>
      <c r="M101">
        <v>22.823499999999999</v>
      </c>
      <c r="N101">
        <v>99.137</v>
      </c>
      <c r="O101">
        <v>5</v>
      </c>
      <c r="P101" s="1">
        <v>0</v>
      </c>
    </row>
    <row r="102" spans="1:16">
      <c r="A102">
        <v>101</v>
      </c>
      <c r="B102">
        <v>7.8792</v>
      </c>
      <c r="C102">
        <v>30.799320999999999</v>
      </c>
      <c r="D102">
        <v>2.7181000000000002</v>
      </c>
      <c r="E102">
        <v>0.61250000000000004</v>
      </c>
      <c r="F102">
        <v>92.105699999999999</v>
      </c>
      <c r="G102">
        <v>5.97302</v>
      </c>
      <c r="H102">
        <v>8.5360399999999998</v>
      </c>
      <c r="I102">
        <v>86.970349999999996</v>
      </c>
      <c r="J102">
        <v>29.306899999999999</v>
      </c>
      <c r="K102">
        <v>7.87</v>
      </c>
      <c r="L102">
        <v>22.822900000000001</v>
      </c>
      <c r="M102">
        <v>22.824200000000001</v>
      </c>
      <c r="N102">
        <v>100.128</v>
      </c>
      <c r="O102">
        <v>5</v>
      </c>
      <c r="P102" s="1">
        <v>0</v>
      </c>
    </row>
    <row r="103" spans="1:16">
      <c r="A103">
        <v>102</v>
      </c>
      <c r="B103">
        <v>7.8754</v>
      </c>
      <c r="C103">
        <v>30.799496000000001</v>
      </c>
      <c r="D103">
        <v>2.7155999999999998</v>
      </c>
      <c r="E103">
        <v>0.70860000000000001</v>
      </c>
      <c r="F103">
        <v>92.016400000000004</v>
      </c>
      <c r="G103">
        <v>5.9636300000000002</v>
      </c>
      <c r="H103">
        <v>8.5226299999999995</v>
      </c>
      <c r="I103">
        <v>86.827770000000001</v>
      </c>
      <c r="J103">
        <v>29.309899999999999</v>
      </c>
      <c r="K103">
        <v>7.8661000000000003</v>
      </c>
      <c r="L103">
        <v>22.825800000000001</v>
      </c>
      <c r="M103">
        <v>22.827000000000002</v>
      </c>
      <c r="N103">
        <v>101.119</v>
      </c>
      <c r="O103">
        <v>3</v>
      </c>
      <c r="P103" s="1">
        <v>0</v>
      </c>
    </row>
    <row r="104" spans="1:16">
      <c r="A104">
        <v>103</v>
      </c>
      <c r="B104">
        <v>7.8689</v>
      </c>
      <c r="C104">
        <v>30.801009000000001</v>
      </c>
      <c r="D104">
        <v>2.7128000000000001</v>
      </c>
      <c r="E104">
        <v>0.60260000000000002</v>
      </c>
      <c r="F104">
        <v>92.010900000000007</v>
      </c>
      <c r="G104">
        <v>5.9653600000000004</v>
      </c>
      <c r="H104">
        <v>8.5251000000000001</v>
      </c>
      <c r="I104">
        <v>86.843689999999995</v>
      </c>
      <c r="J104">
        <v>29.316500000000001</v>
      </c>
      <c r="K104">
        <v>7.8594999999999997</v>
      </c>
      <c r="L104">
        <v>22.831900000000001</v>
      </c>
      <c r="M104">
        <v>22.833100000000002</v>
      </c>
      <c r="N104">
        <v>102.11</v>
      </c>
      <c r="O104">
        <v>3</v>
      </c>
      <c r="P104" s="1">
        <v>0</v>
      </c>
    </row>
    <row r="105" spans="1:16">
      <c r="A105">
        <v>104</v>
      </c>
      <c r="B105">
        <v>7.8639999999999999</v>
      </c>
      <c r="C105">
        <v>30.801437</v>
      </c>
      <c r="D105">
        <v>2.7136999999999998</v>
      </c>
      <c r="E105">
        <v>0.63170000000000004</v>
      </c>
      <c r="F105">
        <v>91.907399999999996</v>
      </c>
      <c r="G105">
        <v>5.9699</v>
      </c>
      <c r="H105">
        <v>8.5315799999999999</v>
      </c>
      <c r="I105">
        <v>86.902330000000006</v>
      </c>
      <c r="J105">
        <v>29.320599999999999</v>
      </c>
      <c r="K105">
        <v>7.8544999999999998</v>
      </c>
      <c r="L105">
        <v>22.835699999999999</v>
      </c>
      <c r="M105">
        <v>22.837</v>
      </c>
      <c r="N105">
        <v>103.101</v>
      </c>
      <c r="O105">
        <v>4</v>
      </c>
      <c r="P105" s="1">
        <v>0</v>
      </c>
    </row>
    <row r="106" spans="1:16">
      <c r="A106">
        <v>105</v>
      </c>
      <c r="B106">
        <v>7.8624999999999998</v>
      </c>
      <c r="C106">
        <v>30.802150999999999</v>
      </c>
      <c r="D106">
        <v>2.7121</v>
      </c>
      <c r="E106">
        <v>0.61919999999999997</v>
      </c>
      <c r="F106">
        <v>91.997399999999999</v>
      </c>
      <c r="G106">
        <v>5.9580500000000001</v>
      </c>
      <c r="H106">
        <v>8.5146599999999992</v>
      </c>
      <c r="I106">
        <v>86.727919999999997</v>
      </c>
      <c r="J106">
        <v>29.322199999999999</v>
      </c>
      <c r="K106">
        <v>7.8529999999999998</v>
      </c>
      <c r="L106">
        <v>22.837199999999999</v>
      </c>
      <c r="M106">
        <v>22.8385</v>
      </c>
      <c r="N106">
        <v>104.092</v>
      </c>
      <c r="O106">
        <v>4</v>
      </c>
      <c r="P106" s="1">
        <v>0</v>
      </c>
    </row>
    <row r="107" spans="1:16">
      <c r="A107">
        <v>106</v>
      </c>
      <c r="B107">
        <v>7.8615000000000004</v>
      </c>
      <c r="C107">
        <v>30.803146000000002</v>
      </c>
      <c r="D107">
        <v>2.7069000000000001</v>
      </c>
      <c r="E107">
        <v>0.59009999999999996</v>
      </c>
      <c r="F107">
        <v>91.971400000000003</v>
      </c>
      <c r="G107">
        <v>5.9474799999999997</v>
      </c>
      <c r="H107">
        <v>8.4995499999999993</v>
      </c>
      <c r="I107">
        <v>86.572860000000006</v>
      </c>
      <c r="J107">
        <v>29.323699999999999</v>
      </c>
      <c r="K107">
        <v>7.8517999999999999</v>
      </c>
      <c r="L107">
        <v>22.8385</v>
      </c>
      <c r="M107">
        <v>22.8398</v>
      </c>
      <c r="N107">
        <v>105.084</v>
      </c>
      <c r="O107">
        <v>4</v>
      </c>
      <c r="P107" s="1">
        <v>0</v>
      </c>
    </row>
    <row r="108" spans="1:16">
      <c r="A108">
        <v>107</v>
      </c>
      <c r="B108">
        <v>7.8601999999999999</v>
      </c>
      <c r="C108">
        <v>30.803165</v>
      </c>
      <c r="D108">
        <v>2.7067999999999999</v>
      </c>
      <c r="E108">
        <v>0.51270000000000004</v>
      </c>
      <c r="F108">
        <v>91.857100000000003</v>
      </c>
      <c r="G108">
        <v>5.9555899999999999</v>
      </c>
      <c r="H108">
        <v>8.51112</v>
      </c>
      <c r="I108">
        <v>86.68862</v>
      </c>
      <c r="J108">
        <v>29.324300000000001</v>
      </c>
      <c r="K108">
        <v>7.8505000000000003</v>
      </c>
      <c r="L108">
        <v>22.839200000000002</v>
      </c>
      <c r="M108">
        <v>22.840499999999999</v>
      </c>
      <c r="N108">
        <v>106.075</v>
      </c>
      <c r="O108">
        <v>3</v>
      </c>
      <c r="P108" s="1">
        <v>0</v>
      </c>
    </row>
    <row r="109" spans="1:16">
      <c r="A109">
        <v>108</v>
      </c>
      <c r="B109">
        <v>7.8598999999999997</v>
      </c>
      <c r="C109">
        <v>30.803753</v>
      </c>
      <c r="D109">
        <v>2.7059000000000002</v>
      </c>
      <c r="E109">
        <v>0.6</v>
      </c>
      <c r="F109">
        <v>91.707300000000004</v>
      </c>
      <c r="G109">
        <v>5.9470499999999999</v>
      </c>
      <c r="H109">
        <v>8.4989299999999997</v>
      </c>
      <c r="I109">
        <v>86.564089999999993</v>
      </c>
      <c r="J109">
        <v>29.3248</v>
      </c>
      <c r="K109">
        <v>7.8501000000000003</v>
      </c>
      <c r="L109">
        <v>22.839600000000001</v>
      </c>
      <c r="M109">
        <v>22.840900000000001</v>
      </c>
      <c r="N109">
        <v>107.066</v>
      </c>
      <c r="O109">
        <v>4</v>
      </c>
      <c r="P109" s="1">
        <v>0</v>
      </c>
    </row>
    <row r="110" spans="1:16">
      <c r="A110">
        <v>109</v>
      </c>
      <c r="B110">
        <v>7.8593000000000002</v>
      </c>
      <c r="C110">
        <v>30.804278</v>
      </c>
      <c r="D110">
        <v>2.7044000000000001</v>
      </c>
      <c r="E110">
        <v>0.59740000000000004</v>
      </c>
      <c r="F110">
        <v>91.756799999999998</v>
      </c>
      <c r="G110">
        <v>5.9450000000000003</v>
      </c>
      <c r="H110">
        <v>8.4960100000000001</v>
      </c>
      <c r="I110">
        <v>86.533540000000002</v>
      </c>
      <c r="J110">
        <v>29.325399999999998</v>
      </c>
      <c r="K110">
        <v>7.8494000000000002</v>
      </c>
      <c r="L110">
        <v>22.8401</v>
      </c>
      <c r="M110">
        <v>22.8414</v>
      </c>
      <c r="N110">
        <v>108.057</v>
      </c>
      <c r="O110">
        <v>3</v>
      </c>
      <c r="P110" s="1">
        <v>0</v>
      </c>
    </row>
    <row r="111" spans="1:16">
      <c r="A111">
        <v>110</v>
      </c>
      <c r="B111">
        <v>7.8582000000000001</v>
      </c>
      <c r="C111">
        <v>30.805415</v>
      </c>
      <c r="D111">
        <v>2.7038000000000002</v>
      </c>
      <c r="E111">
        <v>0.60570000000000002</v>
      </c>
      <c r="F111">
        <v>91.627700000000004</v>
      </c>
      <c r="G111">
        <v>5.9490100000000004</v>
      </c>
      <c r="H111">
        <v>8.5017200000000006</v>
      </c>
      <c r="I111">
        <v>86.590479999999999</v>
      </c>
      <c r="J111">
        <v>29.327200000000001</v>
      </c>
      <c r="K111">
        <v>7.8482000000000003</v>
      </c>
      <c r="L111">
        <v>22.841699999999999</v>
      </c>
      <c r="M111">
        <v>22.843</v>
      </c>
      <c r="N111">
        <v>109.048</v>
      </c>
      <c r="O111">
        <v>3</v>
      </c>
      <c r="P111" s="1">
        <v>0</v>
      </c>
    </row>
    <row r="112" spans="1:16">
      <c r="A112">
        <v>111</v>
      </c>
      <c r="B112">
        <v>7.8567</v>
      </c>
      <c r="C112">
        <v>30.806294999999999</v>
      </c>
      <c r="D112">
        <v>2.702</v>
      </c>
      <c r="E112">
        <v>0.62570000000000003</v>
      </c>
      <c r="F112">
        <v>91.740799999999993</v>
      </c>
      <c r="G112">
        <v>5.94041</v>
      </c>
      <c r="H112">
        <v>8.4894499999999997</v>
      </c>
      <c r="I112">
        <v>86.463470000000001</v>
      </c>
      <c r="J112">
        <v>29.328900000000001</v>
      </c>
      <c r="K112">
        <v>7.8465999999999996</v>
      </c>
      <c r="L112">
        <v>22.843299999999999</v>
      </c>
      <c r="M112">
        <v>22.8446</v>
      </c>
      <c r="N112">
        <v>110.039</v>
      </c>
      <c r="O112">
        <v>4</v>
      </c>
      <c r="P112" s="1">
        <v>0</v>
      </c>
    </row>
    <row r="113" spans="1:16">
      <c r="A113">
        <v>112</v>
      </c>
      <c r="B113">
        <v>7.8552</v>
      </c>
      <c r="C113">
        <v>30.807552999999999</v>
      </c>
      <c r="D113">
        <v>2.7027999999999999</v>
      </c>
      <c r="E113">
        <v>0.62649999999999995</v>
      </c>
      <c r="F113">
        <v>91.620400000000004</v>
      </c>
      <c r="G113">
        <v>5.95228</v>
      </c>
      <c r="H113">
        <v>8.5063999999999993</v>
      </c>
      <c r="I113">
        <v>86.634510000000006</v>
      </c>
      <c r="J113">
        <v>29.331</v>
      </c>
      <c r="K113">
        <v>7.8451000000000004</v>
      </c>
      <c r="L113">
        <v>22.845099999999999</v>
      </c>
      <c r="M113">
        <v>22.846399999999999</v>
      </c>
      <c r="N113">
        <v>111.03</v>
      </c>
      <c r="O113">
        <v>3</v>
      </c>
      <c r="P113" s="1">
        <v>0</v>
      </c>
    </row>
    <row r="114" spans="1:16">
      <c r="A114">
        <v>113</v>
      </c>
      <c r="B114">
        <v>7.8543000000000003</v>
      </c>
      <c r="C114">
        <v>30.808523999999998</v>
      </c>
      <c r="D114">
        <v>2.7016</v>
      </c>
      <c r="E114">
        <v>0.68899999999999995</v>
      </c>
      <c r="F114">
        <v>91.6096</v>
      </c>
      <c r="G114">
        <v>5.9384300000000003</v>
      </c>
      <c r="H114">
        <v>8.4866100000000007</v>
      </c>
      <c r="I114">
        <v>86.431910000000002</v>
      </c>
      <c r="J114">
        <v>29.3324</v>
      </c>
      <c r="K114">
        <v>7.8441000000000001</v>
      </c>
      <c r="L114">
        <v>22.846299999999999</v>
      </c>
      <c r="M114">
        <v>22.8477</v>
      </c>
      <c r="N114">
        <v>112.021</v>
      </c>
      <c r="O114">
        <v>4</v>
      </c>
      <c r="P114" s="1">
        <v>0</v>
      </c>
    </row>
    <row r="115" spans="1:16">
      <c r="A115">
        <v>114</v>
      </c>
      <c r="B115">
        <v>7.8535000000000004</v>
      </c>
      <c r="C115">
        <v>30.809397000000001</v>
      </c>
      <c r="D115">
        <v>2.6998000000000002</v>
      </c>
      <c r="E115">
        <v>0.624</v>
      </c>
      <c r="F115">
        <v>91.706400000000002</v>
      </c>
      <c r="G115">
        <v>5.9376800000000003</v>
      </c>
      <c r="H115">
        <v>8.4855400000000003</v>
      </c>
      <c r="I115">
        <v>86.419939999999997</v>
      </c>
      <c r="J115">
        <v>29.333600000000001</v>
      </c>
      <c r="K115">
        <v>7.8430999999999997</v>
      </c>
      <c r="L115">
        <v>22.8474</v>
      </c>
      <c r="M115">
        <v>22.848800000000001</v>
      </c>
      <c r="N115">
        <v>113.012</v>
      </c>
      <c r="O115">
        <v>3</v>
      </c>
      <c r="P115" s="1">
        <v>0</v>
      </c>
    </row>
    <row r="116" spans="1:16">
      <c r="A116">
        <v>115</v>
      </c>
      <c r="B116">
        <v>7.8497000000000003</v>
      </c>
      <c r="C116">
        <v>30.809972999999999</v>
      </c>
      <c r="D116">
        <v>2.6966999999999999</v>
      </c>
      <c r="E116">
        <v>0.58930000000000005</v>
      </c>
      <c r="F116">
        <v>91.385999999999996</v>
      </c>
      <c r="G116">
        <v>5.92286</v>
      </c>
      <c r="H116">
        <v>8.4643499999999996</v>
      </c>
      <c r="I116">
        <v>86.198610000000002</v>
      </c>
      <c r="J116">
        <v>29.337</v>
      </c>
      <c r="K116">
        <v>7.8391999999999999</v>
      </c>
      <c r="L116">
        <v>22.8505</v>
      </c>
      <c r="M116">
        <v>22.851900000000001</v>
      </c>
      <c r="N116">
        <v>114.003</v>
      </c>
      <c r="O116">
        <v>4</v>
      </c>
      <c r="P116" s="1">
        <v>0</v>
      </c>
    </row>
    <row r="117" spans="1:16">
      <c r="A117">
        <v>116</v>
      </c>
      <c r="B117">
        <v>7.8445999999999998</v>
      </c>
      <c r="C117">
        <v>30.810072000000002</v>
      </c>
      <c r="D117">
        <v>2.6951000000000001</v>
      </c>
      <c r="E117">
        <v>0.69950000000000001</v>
      </c>
      <c r="F117">
        <v>91.321700000000007</v>
      </c>
      <c r="G117">
        <v>5.9292299999999996</v>
      </c>
      <c r="H117">
        <v>8.4734599999999993</v>
      </c>
      <c r="I117">
        <v>86.283649999999994</v>
      </c>
      <c r="J117">
        <v>29.340900000000001</v>
      </c>
      <c r="K117">
        <v>7.8341000000000003</v>
      </c>
      <c r="L117">
        <v>22.854199999999999</v>
      </c>
      <c r="M117">
        <v>22.855699999999999</v>
      </c>
      <c r="N117">
        <v>114.995</v>
      </c>
      <c r="O117">
        <v>3</v>
      </c>
      <c r="P117" s="1">
        <v>0</v>
      </c>
    </row>
    <row r="118" spans="1:16">
      <c r="A118">
        <v>117</v>
      </c>
      <c r="B118">
        <v>7.8440000000000003</v>
      </c>
      <c r="C118">
        <v>30.810936999999999</v>
      </c>
      <c r="D118">
        <v>2.6928000000000001</v>
      </c>
      <c r="E118">
        <v>0.61080000000000001</v>
      </c>
      <c r="F118">
        <v>91.306200000000004</v>
      </c>
      <c r="G118">
        <v>5.9225000000000003</v>
      </c>
      <c r="H118">
        <v>8.4638399999999994</v>
      </c>
      <c r="I118">
        <v>86.185119999999998</v>
      </c>
      <c r="J118">
        <v>29.341899999999999</v>
      </c>
      <c r="K118">
        <v>7.8334000000000001</v>
      </c>
      <c r="L118">
        <v>22.8551</v>
      </c>
      <c r="M118">
        <v>22.8565</v>
      </c>
      <c r="N118">
        <v>115.985</v>
      </c>
      <c r="O118">
        <v>4</v>
      </c>
      <c r="P118" s="1">
        <v>0</v>
      </c>
    </row>
    <row r="119" spans="1:16">
      <c r="A119">
        <v>118</v>
      </c>
      <c r="B119">
        <v>7.8433000000000002</v>
      </c>
      <c r="C119">
        <v>30.810706</v>
      </c>
      <c r="D119">
        <v>2.694</v>
      </c>
      <c r="E119">
        <v>0.56330000000000002</v>
      </c>
      <c r="F119">
        <v>91.311499999999995</v>
      </c>
      <c r="G119">
        <v>5.9268099999999997</v>
      </c>
      <c r="H119">
        <v>8.4700100000000003</v>
      </c>
      <c r="I119">
        <v>86.246449999999996</v>
      </c>
      <c r="J119">
        <v>29.341799999999999</v>
      </c>
      <c r="K119">
        <v>7.8326000000000002</v>
      </c>
      <c r="L119">
        <v>22.8552</v>
      </c>
      <c r="M119">
        <v>22.8566</v>
      </c>
      <c r="N119">
        <v>116.976</v>
      </c>
      <c r="O119">
        <v>3</v>
      </c>
      <c r="P119" s="1">
        <v>0</v>
      </c>
    </row>
    <row r="120" spans="1:16">
      <c r="A120">
        <v>119</v>
      </c>
      <c r="B120">
        <v>7.8426999999999998</v>
      </c>
      <c r="C120">
        <v>30.810973000000001</v>
      </c>
      <c r="D120">
        <v>2.6922999999999999</v>
      </c>
      <c r="E120">
        <v>0.7601</v>
      </c>
      <c r="F120">
        <v>91.311999999999998</v>
      </c>
      <c r="G120">
        <v>5.9271500000000001</v>
      </c>
      <c r="H120">
        <v>8.4704800000000002</v>
      </c>
      <c r="I120">
        <v>86.25027</v>
      </c>
      <c r="J120">
        <v>29.342199999999998</v>
      </c>
      <c r="K120">
        <v>7.8319000000000001</v>
      </c>
      <c r="L120">
        <v>22.855499999999999</v>
      </c>
      <c r="M120">
        <v>22.856999999999999</v>
      </c>
      <c r="N120">
        <v>117.967</v>
      </c>
      <c r="O120">
        <v>4</v>
      </c>
      <c r="P120" s="1">
        <v>0</v>
      </c>
    </row>
    <row r="121" spans="1:16">
      <c r="A121">
        <v>120</v>
      </c>
      <c r="B121">
        <v>7.8426</v>
      </c>
      <c r="C121">
        <v>30.811266</v>
      </c>
      <c r="D121">
        <v>2.6928000000000001</v>
      </c>
      <c r="E121">
        <v>0.72619999999999996</v>
      </c>
      <c r="F121">
        <v>90.875200000000007</v>
      </c>
      <c r="G121">
        <v>5.92157</v>
      </c>
      <c r="H121">
        <v>8.4625199999999996</v>
      </c>
      <c r="I121">
        <v>86.168930000000003</v>
      </c>
      <c r="J121">
        <v>29.342199999999998</v>
      </c>
      <c r="K121">
        <v>7.8316999999999997</v>
      </c>
      <c r="L121">
        <v>22.855499999999999</v>
      </c>
      <c r="M121">
        <v>22.856999999999999</v>
      </c>
      <c r="N121">
        <v>118.958</v>
      </c>
      <c r="O121">
        <v>3</v>
      </c>
      <c r="P121" s="1">
        <v>0</v>
      </c>
    </row>
    <row r="122" spans="1:16">
      <c r="A122">
        <v>121</v>
      </c>
      <c r="B122">
        <v>7.8403999999999998</v>
      </c>
      <c r="C122">
        <v>30.811433000000001</v>
      </c>
      <c r="D122">
        <v>2.69</v>
      </c>
      <c r="E122">
        <v>0.53320000000000001</v>
      </c>
      <c r="F122">
        <v>91.171400000000006</v>
      </c>
      <c r="G122">
        <v>5.9174300000000004</v>
      </c>
      <c r="H122">
        <v>8.4566099999999995</v>
      </c>
      <c r="I122">
        <v>86.105379999999997</v>
      </c>
      <c r="J122">
        <v>29.343800000000002</v>
      </c>
      <c r="K122">
        <v>7.8293999999999997</v>
      </c>
      <c r="L122">
        <v>22.857099999999999</v>
      </c>
      <c r="M122">
        <v>22.858499999999999</v>
      </c>
      <c r="N122">
        <v>119.949</v>
      </c>
      <c r="O122">
        <v>3</v>
      </c>
      <c r="P122" s="1">
        <v>0</v>
      </c>
    </row>
    <row r="123" spans="1:16">
      <c r="A123">
        <v>122</v>
      </c>
      <c r="B123">
        <v>7.8372000000000002</v>
      </c>
      <c r="C123">
        <v>30.811371000000001</v>
      </c>
      <c r="D123">
        <v>2.6894999999999998</v>
      </c>
      <c r="E123">
        <v>0.65500000000000003</v>
      </c>
      <c r="F123">
        <v>90.6006</v>
      </c>
      <c r="G123">
        <v>5.9171100000000001</v>
      </c>
      <c r="H123">
        <v>8.4561399999999995</v>
      </c>
      <c r="I123">
        <v>86.09545</v>
      </c>
      <c r="J123">
        <v>29.346</v>
      </c>
      <c r="K123">
        <v>7.8261000000000003</v>
      </c>
      <c r="L123">
        <v>22.859300000000001</v>
      </c>
      <c r="M123">
        <v>22.860800000000001</v>
      </c>
      <c r="N123">
        <v>120.94</v>
      </c>
      <c r="O123">
        <v>4</v>
      </c>
      <c r="P123" s="1">
        <v>0</v>
      </c>
    </row>
    <row r="124" spans="1:16">
      <c r="A124">
        <v>123</v>
      </c>
      <c r="B124">
        <v>7.8346999999999998</v>
      </c>
      <c r="C124">
        <v>30.811356</v>
      </c>
      <c r="D124">
        <v>2.6886000000000001</v>
      </c>
      <c r="E124">
        <v>0.63490000000000002</v>
      </c>
      <c r="F124">
        <v>90.877700000000004</v>
      </c>
      <c r="G124">
        <v>5.91648</v>
      </c>
      <c r="H124">
        <v>8.4552399999999999</v>
      </c>
      <c r="I124">
        <v>86.082300000000004</v>
      </c>
      <c r="J124">
        <v>29.3477</v>
      </c>
      <c r="K124">
        <v>7.8235000000000001</v>
      </c>
      <c r="L124">
        <v>22.860900000000001</v>
      </c>
      <c r="M124">
        <v>22.862400000000001</v>
      </c>
      <c r="N124">
        <v>121.932</v>
      </c>
      <c r="O124">
        <v>4</v>
      </c>
      <c r="P124" s="1">
        <v>0</v>
      </c>
    </row>
    <row r="125" spans="1:16">
      <c r="A125">
        <v>124</v>
      </c>
      <c r="B125">
        <v>7.8335999999999997</v>
      </c>
      <c r="C125">
        <v>30.811416999999999</v>
      </c>
      <c r="D125">
        <v>2.6865999999999999</v>
      </c>
      <c r="E125">
        <v>0.7208</v>
      </c>
      <c r="F125">
        <v>90.872200000000007</v>
      </c>
      <c r="G125">
        <v>5.9125399999999999</v>
      </c>
      <c r="H125">
        <v>8.4496099999999998</v>
      </c>
      <c r="I125">
        <v>86.023129999999995</v>
      </c>
      <c r="J125">
        <v>29.348199999999999</v>
      </c>
      <c r="K125">
        <v>7.8223000000000003</v>
      </c>
      <c r="L125">
        <v>22.861499999999999</v>
      </c>
      <c r="M125">
        <v>22.863</v>
      </c>
      <c r="N125">
        <v>122.922</v>
      </c>
      <c r="O125">
        <v>4</v>
      </c>
      <c r="P125" s="1">
        <v>0</v>
      </c>
    </row>
    <row r="126" spans="1:16">
      <c r="A126">
        <v>125</v>
      </c>
      <c r="B126">
        <v>7.8334000000000001</v>
      </c>
      <c r="C126">
        <v>30.812079000000001</v>
      </c>
      <c r="D126">
        <v>2.6861999999999999</v>
      </c>
      <c r="E126">
        <v>0.6119</v>
      </c>
      <c r="F126">
        <v>90.762299999999996</v>
      </c>
      <c r="G126">
        <v>5.9145200000000004</v>
      </c>
      <c r="H126">
        <v>8.4524399999999993</v>
      </c>
      <c r="I126">
        <v>86.051739999999995</v>
      </c>
      <c r="J126">
        <v>29.348700000000001</v>
      </c>
      <c r="K126">
        <v>7.8220000000000001</v>
      </c>
      <c r="L126">
        <v>22.861899999999999</v>
      </c>
      <c r="M126">
        <v>22.863399999999999</v>
      </c>
      <c r="N126">
        <v>123.914</v>
      </c>
      <c r="O126">
        <v>3</v>
      </c>
      <c r="P126" s="1">
        <v>0</v>
      </c>
    </row>
    <row r="127" spans="1:16">
      <c r="A127">
        <v>126</v>
      </c>
      <c r="B127">
        <v>7.8322000000000003</v>
      </c>
      <c r="C127">
        <v>30.813067</v>
      </c>
      <c r="D127">
        <v>2.6852</v>
      </c>
      <c r="E127">
        <v>0.63270000000000004</v>
      </c>
      <c r="F127">
        <v>90.629599999999996</v>
      </c>
      <c r="G127">
        <v>5.9039900000000003</v>
      </c>
      <c r="H127">
        <v>8.4373900000000006</v>
      </c>
      <c r="I127">
        <v>85.89716</v>
      </c>
      <c r="J127">
        <v>29.350300000000001</v>
      </c>
      <c r="K127">
        <v>7.8208000000000002</v>
      </c>
      <c r="L127">
        <v>22.863299999999999</v>
      </c>
      <c r="M127">
        <v>22.864799999999999</v>
      </c>
      <c r="N127">
        <v>124.904</v>
      </c>
      <c r="O127">
        <v>4</v>
      </c>
      <c r="P127" s="1">
        <v>0</v>
      </c>
    </row>
    <row r="128" spans="1:16">
      <c r="A128">
        <v>127</v>
      </c>
      <c r="B128">
        <v>7.8310000000000004</v>
      </c>
      <c r="C128">
        <v>30.813075999999999</v>
      </c>
      <c r="D128">
        <v>2.6840000000000002</v>
      </c>
      <c r="E128">
        <v>0.66469999999999996</v>
      </c>
      <c r="F128">
        <v>90.540400000000005</v>
      </c>
      <c r="G128">
        <v>5.9106100000000001</v>
      </c>
      <c r="H128">
        <v>8.4468499999999995</v>
      </c>
      <c r="I128">
        <v>85.99145</v>
      </c>
      <c r="J128">
        <v>29.350899999999999</v>
      </c>
      <c r="K128">
        <v>7.8194999999999997</v>
      </c>
      <c r="L128">
        <v>22.863900000000001</v>
      </c>
      <c r="M128">
        <v>22.865500000000001</v>
      </c>
      <c r="N128">
        <v>125.895</v>
      </c>
      <c r="O128">
        <v>4</v>
      </c>
      <c r="P128" s="1">
        <v>0</v>
      </c>
    </row>
    <row r="129" spans="1:16">
      <c r="A129">
        <v>128</v>
      </c>
      <c r="B129">
        <v>7.8311999999999999</v>
      </c>
      <c r="C129">
        <v>30.813306999999998</v>
      </c>
      <c r="D129">
        <v>2.6836000000000002</v>
      </c>
      <c r="E129">
        <v>0.55279999999999996</v>
      </c>
      <c r="F129">
        <v>90.662999999999997</v>
      </c>
      <c r="G129">
        <v>5.9079699999999997</v>
      </c>
      <c r="H129">
        <v>8.4430700000000005</v>
      </c>
      <c r="I129">
        <v>85.953130000000002</v>
      </c>
      <c r="J129">
        <v>29.3506</v>
      </c>
      <c r="K129">
        <v>7.8196000000000003</v>
      </c>
      <c r="L129">
        <v>22.863600000000002</v>
      </c>
      <c r="M129">
        <v>22.865200000000002</v>
      </c>
      <c r="N129">
        <v>126.886</v>
      </c>
      <c r="O129">
        <v>3</v>
      </c>
      <c r="P129" s="1">
        <v>0</v>
      </c>
    </row>
    <row r="130" spans="1:16">
      <c r="A130">
        <v>129</v>
      </c>
      <c r="B130">
        <v>7.8292000000000002</v>
      </c>
      <c r="C130">
        <v>30.813828000000001</v>
      </c>
      <c r="D130">
        <v>2.6823000000000001</v>
      </c>
      <c r="E130">
        <v>0.7097</v>
      </c>
      <c r="F130">
        <v>90.561800000000005</v>
      </c>
      <c r="G130">
        <v>5.8995699999999998</v>
      </c>
      <c r="H130">
        <v>8.4310799999999997</v>
      </c>
      <c r="I130">
        <v>85.828249999999997</v>
      </c>
      <c r="J130">
        <v>29.3523</v>
      </c>
      <c r="K130">
        <v>7.8174999999999999</v>
      </c>
      <c r="L130">
        <v>22.865300000000001</v>
      </c>
      <c r="M130">
        <v>22.866900000000001</v>
      </c>
      <c r="N130">
        <v>127.878</v>
      </c>
      <c r="O130">
        <v>4</v>
      </c>
      <c r="P130" s="1">
        <v>0</v>
      </c>
    </row>
    <row r="131" spans="1:16">
      <c r="A131">
        <v>130</v>
      </c>
      <c r="B131">
        <v>7.8254000000000001</v>
      </c>
      <c r="C131">
        <v>30.814782000000001</v>
      </c>
      <c r="D131">
        <v>2.6793</v>
      </c>
      <c r="E131">
        <v>0.71860000000000002</v>
      </c>
      <c r="F131">
        <v>90.424599999999998</v>
      </c>
      <c r="G131">
        <v>5.8939399999999997</v>
      </c>
      <c r="H131">
        <v>8.4230300000000007</v>
      </c>
      <c r="I131">
        <v>85.740949999999998</v>
      </c>
      <c r="J131">
        <v>29.356100000000001</v>
      </c>
      <c r="K131">
        <v>7.8136000000000001</v>
      </c>
      <c r="L131">
        <v>22.8688</v>
      </c>
      <c r="M131">
        <v>22.8704</v>
      </c>
      <c r="N131">
        <v>128.86799999999999</v>
      </c>
      <c r="O131">
        <v>3</v>
      </c>
      <c r="P131" s="1">
        <v>0</v>
      </c>
    </row>
    <row r="132" spans="1:16">
      <c r="A132">
        <v>131</v>
      </c>
      <c r="B132">
        <v>7.8215000000000003</v>
      </c>
      <c r="C132">
        <v>30.816037999999999</v>
      </c>
      <c r="D132">
        <v>2.6787000000000001</v>
      </c>
      <c r="E132">
        <v>0.57120000000000004</v>
      </c>
      <c r="F132">
        <v>90.513999999999996</v>
      </c>
      <c r="G132">
        <v>5.8995600000000001</v>
      </c>
      <c r="H132">
        <v>8.4310500000000008</v>
      </c>
      <c r="I132">
        <v>85.817340000000002</v>
      </c>
      <c r="J132">
        <v>29.360199999999999</v>
      </c>
      <c r="K132">
        <v>7.8097000000000003</v>
      </c>
      <c r="L132">
        <v>22.872599999999998</v>
      </c>
      <c r="M132">
        <v>22.874199999999998</v>
      </c>
      <c r="N132">
        <v>129.85900000000001</v>
      </c>
      <c r="O132">
        <v>4</v>
      </c>
      <c r="P132" s="1">
        <v>0</v>
      </c>
    </row>
    <row r="133" spans="1:16">
      <c r="A133">
        <v>132</v>
      </c>
      <c r="B133">
        <v>7.8190999999999997</v>
      </c>
      <c r="C133">
        <v>30.817080000000001</v>
      </c>
      <c r="D133">
        <v>2.677</v>
      </c>
      <c r="E133">
        <v>0.59489999999999998</v>
      </c>
      <c r="F133">
        <v>90.297399999999996</v>
      </c>
      <c r="G133">
        <v>5.8879900000000003</v>
      </c>
      <c r="H133">
        <v>8.4145199999999996</v>
      </c>
      <c r="I133">
        <v>85.645920000000004</v>
      </c>
      <c r="J133">
        <v>29.3629</v>
      </c>
      <c r="K133">
        <v>7.8071999999999999</v>
      </c>
      <c r="L133">
        <v>22.875</v>
      </c>
      <c r="M133">
        <v>22.8766</v>
      </c>
      <c r="N133">
        <v>130.85</v>
      </c>
      <c r="O133">
        <v>4</v>
      </c>
      <c r="P133" s="1">
        <v>0</v>
      </c>
    </row>
    <row r="134" spans="1:16">
      <c r="A134">
        <v>133</v>
      </c>
      <c r="B134">
        <v>7.8132999999999999</v>
      </c>
      <c r="C134">
        <v>30.818829999999998</v>
      </c>
      <c r="D134">
        <v>2.6736</v>
      </c>
      <c r="E134">
        <v>0.64390000000000003</v>
      </c>
      <c r="F134">
        <v>90.399100000000004</v>
      </c>
      <c r="G134">
        <v>5.8800800000000004</v>
      </c>
      <c r="H134">
        <v>8.4032300000000006</v>
      </c>
      <c r="I134">
        <v>85.523020000000002</v>
      </c>
      <c r="J134">
        <v>29.369299999999999</v>
      </c>
      <c r="K134">
        <v>7.8011999999999997</v>
      </c>
      <c r="L134">
        <v>22.880800000000001</v>
      </c>
      <c r="M134">
        <v>22.882400000000001</v>
      </c>
      <c r="N134">
        <v>131.84100000000001</v>
      </c>
      <c r="O134">
        <v>5</v>
      </c>
      <c r="P134" s="1">
        <v>0</v>
      </c>
    </row>
    <row r="135" spans="1:16">
      <c r="A135">
        <v>134</v>
      </c>
      <c r="B135">
        <v>7.8087</v>
      </c>
      <c r="C135">
        <v>30.819572000000001</v>
      </c>
      <c r="D135">
        <v>2.6701000000000001</v>
      </c>
      <c r="E135">
        <v>0.66449999999999998</v>
      </c>
      <c r="F135">
        <v>90.370199999999997</v>
      </c>
      <c r="G135">
        <v>5.8685900000000002</v>
      </c>
      <c r="H135">
        <v>8.3867999999999991</v>
      </c>
      <c r="I135">
        <v>85.349220000000003</v>
      </c>
      <c r="J135">
        <v>29.3735</v>
      </c>
      <c r="K135">
        <v>7.7965999999999998</v>
      </c>
      <c r="L135">
        <v>22.884699999999999</v>
      </c>
      <c r="M135">
        <v>22.886299999999999</v>
      </c>
      <c r="N135">
        <v>132.833</v>
      </c>
      <c r="O135">
        <v>4</v>
      </c>
      <c r="P135" s="1">
        <v>0</v>
      </c>
    </row>
    <row r="136" spans="1:16">
      <c r="A136">
        <v>135</v>
      </c>
      <c r="B136">
        <v>7.8037999999999998</v>
      </c>
      <c r="C136">
        <v>30.819866999999999</v>
      </c>
      <c r="D136">
        <v>2.6656</v>
      </c>
      <c r="E136">
        <v>0.54779999999999995</v>
      </c>
      <c r="F136">
        <v>90.345100000000002</v>
      </c>
      <c r="G136">
        <v>5.8571999999999997</v>
      </c>
      <c r="H136">
        <v>8.3705300000000005</v>
      </c>
      <c r="I136">
        <v>85.176360000000003</v>
      </c>
      <c r="J136">
        <v>29.377500000000001</v>
      </c>
      <c r="K136">
        <v>7.7915999999999999</v>
      </c>
      <c r="L136">
        <v>22.888400000000001</v>
      </c>
      <c r="M136">
        <v>22.8901</v>
      </c>
      <c r="N136">
        <v>133.82300000000001</v>
      </c>
      <c r="O136">
        <v>3</v>
      </c>
      <c r="P136" s="1">
        <v>0</v>
      </c>
    </row>
    <row r="137" spans="1:16">
      <c r="A137">
        <v>136</v>
      </c>
      <c r="B137">
        <v>7.7957999999999998</v>
      </c>
      <c r="C137">
        <v>30.817205000000001</v>
      </c>
      <c r="D137">
        <v>2.6631999999999998</v>
      </c>
      <c r="E137">
        <v>0.64259999999999995</v>
      </c>
      <c r="F137">
        <v>90.206800000000001</v>
      </c>
      <c r="G137">
        <v>5.8564299999999996</v>
      </c>
      <c r="H137">
        <v>8.3694400000000009</v>
      </c>
      <c r="I137">
        <v>85.151470000000003</v>
      </c>
      <c r="J137">
        <v>29.381</v>
      </c>
      <c r="K137">
        <v>7.7835000000000001</v>
      </c>
      <c r="L137">
        <v>22.892399999999999</v>
      </c>
      <c r="M137">
        <v>22.893999999999998</v>
      </c>
      <c r="N137">
        <v>134.81399999999999</v>
      </c>
      <c r="O137">
        <v>3</v>
      </c>
      <c r="P137" s="1">
        <v>0</v>
      </c>
    </row>
    <row r="138" spans="1:16">
      <c r="A138">
        <v>137</v>
      </c>
      <c r="B138">
        <v>7.7868000000000004</v>
      </c>
      <c r="C138">
        <v>30.814623999999998</v>
      </c>
      <c r="D138">
        <v>2.6596000000000002</v>
      </c>
      <c r="E138">
        <v>0.59640000000000004</v>
      </c>
      <c r="F138">
        <v>90.053899999999999</v>
      </c>
      <c r="G138">
        <v>5.8393100000000002</v>
      </c>
      <c r="H138">
        <v>8.3449500000000008</v>
      </c>
      <c r="I138">
        <v>84.887360000000001</v>
      </c>
      <c r="J138">
        <v>29.3855</v>
      </c>
      <c r="K138">
        <v>7.7744</v>
      </c>
      <c r="L138">
        <v>22.896999999999998</v>
      </c>
      <c r="M138">
        <v>22.898700000000002</v>
      </c>
      <c r="N138">
        <v>135.80600000000001</v>
      </c>
      <c r="O138">
        <v>3</v>
      </c>
      <c r="P138" s="1">
        <v>0</v>
      </c>
    </row>
    <row r="139" spans="1:16">
      <c r="A139">
        <v>138</v>
      </c>
      <c r="B139">
        <v>7.7794999999999996</v>
      </c>
      <c r="C139">
        <v>30.810448000000001</v>
      </c>
      <c r="D139">
        <v>2.6558000000000002</v>
      </c>
      <c r="E139">
        <v>0.59179999999999999</v>
      </c>
      <c r="F139">
        <v>89.852500000000006</v>
      </c>
      <c r="G139">
        <v>5.8379799999999999</v>
      </c>
      <c r="H139">
        <v>8.3430599999999995</v>
      </c>
      <c r="I139">
        <v>84.854740000000007</v>
      </c>
      <c r="J139">
        <v>29.386700000000001</v>
      </c>
      <c r="K139">
        <v>7.7670000000000003</v>
      </c>
      <c r="L139">
        <v>22.899000000000001</v>
      </c>
      <c r="M139">
        <v>22.900700000000001</v>
      </c>
      <c r="N139">
        <v>136.79599999999999</v>
      </c>
      <c r="O139">
        <v>3</v>
      </c>
      <c r="P139" s="1">
        <v>0</v>
      </c>
    </row>
    <row r="140" spans="1:16">
      <c r="A140">
        <v>139</v>
      </c>
      <c r="B140">
        <v>7.7690999999999999</v>
      </c>
      <c r="C140">
        <v>30.805872000000001</v>
      </c>
      <c r="D140">
        <v>2.6530999999999998</v>
      </c>
      <c r="E140">
        <v>0.51470000000000005</v>
      </c>
      <c r="F140">
        <v>89.917699999999996</v>
      </c>
      <c r="G140">
        <v>5.8324299999999996</v>
      </c>
      <c r="H140">
        <v>8.3351299999999995</v>
      </c>
      <c r="I140">
        <v>84.755809999999997</v>
      </c>
      <c r="J140">
        <v>29.3902</v>
      </c>
      <c r="K140">
        <v>7.7565</v>
      </c>
      <c r="L140">
        <v>22.903199999999998</v>
      </c>
      <c r="M140">
        <v>22.904800000000002</v>
      </c>
      <c r="N140">
        <v>137.78700000000001</v>
      </c>
      <c r="O140">
        <v>3</v>
      </c>
      <c r="P140" s="1">
        <v>0</v>
      </c>
    </row>
    <row r="141" spans="1:16">
      <c r="A141">
        <v>140</v>
      </c>
      <c r="B141">
        <v>7.7674000000000003</v>
      </c>
      <c r="C141">
        <v>30.806094999999999</v>
      </c>
      <c r="D141">
        <v>2.6534</v>
      </c>
      <c r="E141">
        <v>0.58109999999999995</v>
      </c>
      <c r="F141">
        <v>89.885999999999996</v>
      </c>
      <c r="G141">
        <v>5.8431899999999999</v>
      </c>
      <c r="H141">
        <v>8.3505099999999999</v>
      </c>
      <c r="I141">
        <v>84.909580000000005</v>
      </c>
      <c r="J141">
        <v>29.391500000000001</v>
      </c>
      <c r="K141">
        <v>7.7546999999999997</v>
      </c>
      <c r="L141">
        <v>22.904399999999999</v>
      </c>
      <c r="M141">
        <v>22.906099999999999</v>
      </c>
      <c r="N141">
        <v>138.77799999999999</v>
      </c>
      <c r="O141">
        <v>3</v>
      </c>
      <c r="P141" s="1">
        <v>0</v>
      </c>
    </row>
    <row r="142" spans="1:16">
      <c r="A142">
        <v>141</v>
      </c>
      <c r="B142">
        <v>7.7671999999999999</v>
      </c>
      <c r="C142">
        <v>30.806918</v>
      </c>
      <c r="D142">
        <v>2.6522999999999999</v>
      </c>
      <c r="E142">
        <v>0.57820000000000005</v>
      </c>
      <c r="F142">
        <v>89.729799999999997</v>
      </c>
      <c r="G142">
        <v>5.8370300000000004</v>
      </c>
      <c r="H142">
        <v>8.3416999999999994</v>
      </c>
      <c r="I142">
        <v>84.82</v>
      </c>
      <c r="J142">
        <v>29.392099999999999</v>
      </c>
      <c r="K142">
        <v>7.7545000000000002</v>
      </c>
      <c r="L142">
        <v>22.904800000000002</v>
      </c>
      <c r="M142">
        <v>22.906500000000001</v>
      </c>
      <c r="N142">
        <v>139.76900000000001</v>
      </c>
      <c r="O142">
        <v>4</v>
      </c>
      <c r="P142" s="1">
        <v>0</v>
      </c>
    </row>
    <row r="143" spans="1:16">
      <c r="A143">
        <v>142</v>
      </c>
      <c r="B143">
        <v>7.7651000000000003</v>
      </c>
      <c r="C143">
        <v>30.805834999999998</v>
      </c>
      <c r="D143">
        <v>2.6501000000000001</v>
      </c>
      <c r="E143">
        <v>0.53339999999999999</v>
      </c>
      <c r="F143">
        <v>89.820999999999998</v>
      </c>
      <c r="G143">
        <v>5.8290300000000004</v>
      </c>
      <c r="H143">
        <v>8.3302600000000009</v>
      </c>
      <c r="I143">
        <v>84.699709999999996</v>
      </c>
      <c r="J143">
        <v>29.392299999999999</v>
      </c>
      <c r="K143">
        <v>7.7522000000000002</v>
      </c>
      <c r="L143">
        <v>22.9053</v>
      </c>
      <c r="M143">
        <v>22.907</v>
      </c>
      <c r="N143">
        <v>140.76</v>
      </c>
      <c r="O143">
        <v>3</v>
      </c>
      <c r="P143" s="1">
        <v>0</v>
      </c>
    </row>
    <row r="144" spans="1:16">
      <c r="A144">
        <v>143</v>
      </c>
      <c r="B144">
        <v>7.7595999999999998</v>
      </c>
      <c r="C144">
        <v>30.803801</v>
      </c>
      <c r="D144">
        <v>2.6499000000000001</v>
      </c>
      <c r="E144">
        <v>0.52139999999999997</v>
      </c>
      <c r="F144">
        <v>89.961500000000001</v>
      </c>
      <c r="G144">
        <v>5.8353900000000003</v>
      </c>
      <c r="H144">
        <v>8.3393499999999996</v>
      </c>
      <c r="I144">
        <v>84.782700000000006</v>
      </c>
      <c r="J144">
        <v>29.394300000000001</v>
      </c>
      <c r="K144">
        <v>7.7466999999999997</v>
      </c>
      <c r="L144">
        <v>22.907599999999999</v>
      </c>
      <c r="M144">
        <v>22.909400000000002</v>
      </c>
      <c r="N144">
        <v>141.751</v>
      </c>
      <c r="O144">
        <v>3</v>
      </c>
      <c r="P144" s="1">
        <v>0</v>
      </c>
    </row>
    <row r="145" spans="1:16">
      <c r="A145">
        <v>144</v>
      </c>
      <c r="B145">
        <v>7.7576000000000001</v>
      </c>
      <c r="C145">
        <v>30.803657999999999</v>
      </c>
      <c r="D145">
        <v>2.6475</v>
      </c>
      <c r="E145">
        <v>0.52170000000000005</v>
      </c>
      <c r="F145">
        <v>89.670599999999993</v>
      </c>
      <c r="G145">
        <v>5.8238500000000002</v>
      </c>
      <c r="H145">
        <v>8.3228600000000004</v>
      </c>
      <c r="I145">
        <v>84.611729999999994</v>
      </c>
      <c r="J145">
        <v>29.395399999999999</v>
      </c>
      <c r="K145">
        <v>7.7446000000000002</v>
      </c>
      <c r="L145">
        <v>22.908799999999999</v>
      </c>
      <c r="M145">
        <v>22.910499999999999</v>
      </c>
      <c r="N145">
        <v>142.74199999999999</v>
      </c>
      <c r="O145">
        <v>3</v>
      </c>
      <c r="P145" s="1">
        <v>0</v>
      </c>
    </row>
    <row r="146" spans="1:16">
      <c r="A146">
        <v>145</v>
      </c>
      <c r="B146">
        <v>7.7535999999999996</v>
      </c>
      <c r="C146">
        <v>30.800844999999999</v>
      </c>
      <c r="D146">
        <v>2.6463999999999999</v>
      </c>
      <c r="E146">
        <v>0.62809999999999999</v>
      </c>
      <c r="F146">
        <v>89.733999999999995</v>
      </c>
      <c r="G146">
        <v>5.8225800000000003</v>
      </c>
      <c r="H146">
        <v>8.3210599999999992</v>
      </c>
      <c r="I146">
        <v>84.585570000000004</v>
      </c>
      <c r="J146">
        <v>29.395499999999998</v>
      </c>
      <c r="K146">
        <v>7.7404999999999999</v>
      </c>
      <c r="L146">
        <v>22.909300000000002</v>
      </c>
      <c r="M146">
        <v>22.911100000000001</v>
      </c>
      <c r="N146">
        <v>143.733</v>
      </c>
      <c r="O146">
        <v>4</v>
      </c>
      <c r="P146" s="1">
        <v>0</v>
      </c>
    </row>
    <row r="147" spans="1:16">
      <c r="A147">
        <v>146</v>
      </c>
      <c r="B147">
        <v>7.7473999999999998</v>
      </c>
      <c r="C147">
        <v>30.799288000000001</v>
      </c>
      <c r="D147">
        <v>2.6444000000000001</v>
      </c>
      <c r="E147">
        <v>0.51619999999999999</v>
      </c>
      <c r="F147">
        <v>89.791899999999998</v>
      </c>
      <c r="G147">
        <v>5.8243</v>
      </c>
      <c r="H147">
        <v>8.3235100000000006</v>
      </c>
      <c r="I147">
        <v>84.600179999999995</v>
      </c>
      <c r="J147">
        <v>29.398599999999998</v>
      </c>
      <c r="K147">
        <v>7.7342000000000004</v>
      </c>
      <c r="L147">
        <v>22.912600000000001</v>
      </c>
      <c r="M147">
        <v>22.914400000000001</v>
      </c>
      <c r="N147">
        <v>144.72399999999999</v>
      </c>
      <c r="O147">
        <v>3</v>
      </c>
      <c r="P147" s="1">
        <v>0</v>
      </c>
    </row>
    <row r="148" spans="1:16">
      <c r="A148">
        <v>147</v>
      </c>
      <c r="B148">
        <v>7.7438000000000002</v>
      </c>
      <c r="C148">
        <v>30.797446999999998</v>
      </c>
      <c r="D148">
        <v>2.6456</v>
      </c>
      <c r="E148">
        <v>0.54220000000000002</v>
      </c>
      <c r="F148">
        <v>89.631699999999995</v>
      </c>
      <c r="G148">
        <v>5.8287599999999999</v>
      </c>
      <c r="H148">
        <v>8.3298799999999993</v>
      </c>
      <c r="I148">
        <v>84.658519999999996</v>
      </c>
      <c r="J148">
        <v>29.3992</v>
      </c>
      <c r="K148">
        <v>7.7305999999999999</v>
      </c>
      <c r="L148">
        <v>22.913599999999999</v>
      </c>
      <c r="M148">
        <v>22.915400000000002</v>
      </c>
      <c r="N148">
        <v>145.714</v>
      </c>
      <c r="O148">
        <v>4</v>
      </c>
      <c r="P148" s="1">
        <v>0</v>
      </c>
    </row>
    <row r="149" spans="1:16">
      <c r="A149">
        <v>148</v>
      </c>
      <c r="B149">
        <v>7.7446000000000002</v>
      </c>
      <c r="C149">
        <v>30.798269999999999</v>
      </c>
      <c r="D149">
        <v>2.6431</v>
      </c>
      <c r="E149">
        <v>0.51100000000000001</v>
      </c>
      <c r="F149">
        <v>89.661900000000003</v>
      </c>
      <c r="G149">
        <v>5.8147700000000002</v>
      </c>
      <c r="H149">
        <v>8.3098899999999993</v>
      </c>
      <c r="I149">
        <v>84.456739999999996</v>
      </c>
      <c r="J149">
        <v>29.399000000000001</v>
      </c>
      <c r="K149">
        <v>7.7313000000000001</v>
      </c>
      <c r="L149">
        <v>22.9133</v>
      </c>
      <c r="M149">
        <v>22.915099999999999</v>
      </c>
      <c r="N149">
        <v>146.70500000000001</v>
      </c>
      <c r="O149">
        <v>3</v>
      </c>
      <c r="P149" s="1">
        <v>0</v>
      </c>
    </row>
    <row r="150" spans="1:16">
      <c r="A150">
        <v>149</v>
      </c>
      <c r="B150">
        <v>7.7441000000000004</v>
      </c>
      <c r="C150">
        <v>30.798486</v>
      </c>
      <c r="D150">
        <v>2.6419000000000001</v>
      </c>
      <c r="E150">
        <v>0.5091</v>
      </c>
      <c r="F150">
        <v>89.686499999999995</v>
      </c>
      <c r="G150">
        <v>5.8192899999999996</v>
      </c>
      <c r="H150">
        <v>8.3163499999999999</v>
      </c>
      <c r="I150">
        <v>84.521429999999995</v>
      </c>
      <c r="J150">
        <v>29.3993</v>
      </c>
      <c r="K150">
        <v>7.7305999999999999</v>
      </c>
      <c r="L150">
        <v>22.913599999999999</v>
      </c>
      <c r="M150">
        <v>22.915400000000002</v>
      </c>
      <c r="N150">
        <v>147.696</v>
      </c>
      <c r="O150">
        <v>4</v>
      </c>
      <c r="P150" s="1">
        <v>0</v>
      </c>
    </row>
    <row r="151" spans="1:16">
      <c r="A151">
        <v>150</v>
      </c>
      <c r="B151">
        <v>7.7427999999999999</v>
      </c>
      <c r="C151">
        <v>30.798549999999999</v>
      </c>
      <c r="D151">
        <v>2.6412</v>
      </c>
      <c r="E151">
        <v>0.51700000000000002</v>
      </c>
      <c r="F151">
        <v>89.576400000000007</v>
      </c>
      <c r="G151">
        <v>5.8152100000000004</v>
      </c>
      <c r="H151">
        <v>8.3105200000000004</v>
      </c>
      <c r="I151">
        <v>84.460099999999997</v>
      </c>
      <c r="J151">
        <v>29.4</v>
      </c>
      <c r="K151">
        <v>7.7293000000000003</v>
      </c>
      <c r="L151">
        <v>22.914400000000001</v>
      </c>
      <c r="M151">
        <v>22.9162</v>
      </c>
      <c r="N151">
        <v>148.68700000000001</v>
      </c>
      <c r="O151">
        <v>3</v>
      </c>
      <c r="P151" s="1">
        <v>0</v>
      </c>
    </row>
    <row r="152" spans="1:16">
      <c r="A152">
        <v>151</v>
      </c>
      <c r="B152">
        <v>7.7420999999999998</v>
      </c>
      <c r="C152">
        <v>30.798636999999999</v>
      </c>
      <c r="D152">
        <v>2.6406999999999998</v>
      </c>
      <c r="E152">
        <v>0.49959999999999999</v>
      </c>
      <c r="F152">
        <v>89.605900000000005</v>
      </c>
      <c r="G152">
        <v>5.82165</v>
      </c>
      <c r="H152">
        <v>8.3197200000000002</v>
      </c>
      <c r="I152">
        <v>84.552419999999998</v>
      </c>
      <c r="J152">
        <v>29.400300000000001</v>
      </c>
      <c r="K152">
        <v>7.7285000000000004</v>
      </c>
      <c r="L152">
        <v>22.9146</v>
      </c>
      <c r="M152">
        <v>22.916499999999999</v>
      </c>
      <c r="N152">
        <v>149.678</v>
      </c>
      <c r="O152">
        <v>3</v>
      </c>
      <c r="P152" s="1">
        <v>0</v>
      </c>
    </row>
    <row r="153" spans="1:16">
      <c r="A153">
        <v>152</v>
      </c>
      <c r="B153">
        <v>7.7423000000000002</v>
      </c>
      <c r="C153">
        <v>30.799257000000001</v>
      </c>
      <c r="D153">
        <v>2.641</v>
      </c>
      <c r="E153">
        <v>0.50619999999999998</v>
      </c>
      <c r="F153">
        <v>89.488600000000005</v>
      </c>
      <c r="G153">
        <v>5.8165199999999997</v>
      </c>
      <c r="H153">
        <v>8.3124000000000002</v>
      </c>
      <c r="I153">
        <v>84.47833</v>
      </c>
      <c r="J153">
        <v>29.400400000000001</v>
      </c>
      <c r="K153">
        <v>7.7285000000000004</v>
      </c>
      <c r="L153">
        <v>22.9147</v>
      </c>
      <c r="M153">
        <v>22.916599999999999</v>
      </c>
      <c r="N153">
        <v>150.66900000000001</v>
      </c>
      <c r="O153">
        <v>4</v>
      </c>
      <c r="P153" s="1">
        <v>0</v>
      </c>
    </row>
    <row r="154" spans="1:16">
      <c r="A154">
        <v>153</v>
      </c>
      <c r="B154">
        <v>7.7416999999999998</v>
      </c>
      <c r="C154">
        <v>30.800184000000002</v>
      </c>
      <c r="D154">
        <v>2.6387999999999998</v>
      </c>
      <c r="E154">
        <v>0.496</v>
      </c>
      <c r="F154">
        <v>89.6006</v>
      </c>
      <c r="G154">
        <v>5.8106</v>
      </c>
      <c r="H154">
        <v>8.3039199999999997</v>
      </c>
      <c r="I154">
        <v>84.3917</v>
      </c>
      <c r="J154">
        <v>29.401399999999999</v>
      </c>
      <c r="K154">
        <v>7.7279</v>
      </c>
      <c r="L154">
        <v>22.915600000000001</v>
      </c>
      <c r="M154">
        <v>22.917400000000001</v>
      </c>
      <c r="N154">
        <v>151.66</v>
      </c>
      <c r="O154">
        <v>3</v>
      </c>
      <c r="P154" s="1">
        <v>0</v>
      </c>
    </row>
    <row r="155" spans="1:16">
      <c r="A155">
        <v>154</v>
      </c>
      <c r="B155">
        <v>7.7407000000000004</v>
      </c>
      <c r="C155">
        <v>30.800227</v>
      </c>
      <c r="D155">
        <v>2.6377000000000002</v>
      </c>
      <c r="E155">
        <v>0.55369999999999997</v>
      </c>
      <c r="F155">
        <v>89.500399999999999</v>
      </c>
      <c r="G155">
        <v>5.81107</v>
      </c>
      <c r="H155">
        <v>8.3045899999999993</v>
      </c>
      <c r="I155">
        <v>84.396879999999996</v>
      </c>
      <c r="J155">
        <v>29.401900000000001</v>
      </c>
      <c r="K155">
        <v>7.7267999999999999</v>
      </c>
      <c r="L155">
        <v>22.9161</v>
      </c>
      <c r="M155">
        <v>22.917899999999999</v>
      </c>
      <c r="N155">
        <v>152.65100000000001</v>
      </c>
      <c r="O155">
        <v>4</v>
      </c>
      <c r="P155" s="1">
        <v>0</v>
      </c>
    </row>
    <row r="156" spans="1:16">
      <c r="A156">
        <v>155</v>
      </c>
      <c r="B156">
        <v>7.7381000000000002</v>
      </c>
      <c r="C156">
        <v>30.800070000000002</v>
      </c>
      <c r="D156">
        <v>2.6371000000000002</v>
      </c>
      <c r="E156">
        <v>0.54390000000000005</v>
      </c>
      <c r="F156">
        <v>89.512900000000002</v>
      </c>
      <c r="G156">
        <v>5.8112199999999996</v>
      </c>
      <c r="H156">
        <v>8.3048099999999998</v>
      </c>
      <c r="I156">
        <v>84.394949999999994</v>
      </c>
      <c r="J156">
        <v>29.403400000000001</v>
      </c>
      <c r="K156">
        <v>7.7241</v>
      </c>
      <c r="L156">
        <v>22.9176</v>
      </c>
      <c r="M156">
        <v>22.919499999999999</v>
      </c>
      <c r="N156">
        <v>153.642</v>
      </c>
      <c r="O156">
        <v>4</v>
      </c>
      <c r="P156" s="1">
        <v>0</v>
      </c>
    </row>
    <row r="157" spans="1:16">
      <c r="A157">
        <v>156</v>
      </c>
      <c r="B157">
        <v>7.7369000000000003</v>
      </c>
      <c r="C157">
        <v>30.800350000000002</v>
      </c>
      <c r="D157">
        <v>2.6374</v>
      </c>
      <c r="E157">
        <v>0.52129999999999999</v>
      </c>
      <c r="F157">
        <v>89.613900000000001</v>
      </c>
      <c r="G157">
        <v>5.8166099999999998</v>
      </c>
      <c r="H157">
        <v>8.3125199999999992</v>
      </c>
      <c r="I157">
        <v>84.471469999999997</v>
      </c>
      <c r="J157">
        <v>29.404299999999999</v>
      </c>
      <c r="K157">
        <v>7.7228000000000003</v>
      </c>
      <c r="L157">
        <v>22.918500000000002</v>
      </c>
      <c r="M157">
        <v>22.920400000000001</v>
      </c>
      <c r="N157">
        <v>154.63300000000001</v>
      </c>
      <c r="O157">
        <v>3</v>
      </c>
      <c r="P157" s="1">
        <v>0</v>
      </c>
    </row>
    <row r="158" spans="1:16">
      <c r="A158">
        <v>157</v>
      </c>
      <c r="B158">
        <v>7.7375999999999996</v>
      </c>
      <c r="C158">
        <v>30.800654000000002</v>
      </c>
      <c r="D158">
        <v>2.6383000000000001</v>
      </c>
      <c r="E158">
        <v>0.50749999999999995</v>
      </c>
      <c r="F158">
        <v>89.726900000000001</v>
      </c>
      <c r="G158">
        <v>5.8167299999999997</v>
      </c>
      <c r="H158">
        <v>8.3126899999999999</v>
      </c>
      <c r="I158">
        <v>84.474130000000002</v>
      </c>
      <c r="J158">
        <v>29.403700000000001</v>
      </c>
      <c r="K158">
        <v>7.7233999999999998</v>
      </c>
      <c r="L158">
        <v>22.917899999999999</v>
      </c>
      <c r="M158">
        <v>22.919799999999999</v>
      </c>
      <c r="N158">
        <v>155.62299999999999</v>
      </c>
      <c r="O158">
        <v>4</v>
      </c>
      <c r="P158" s="1">
        <v>0</v>
      </c>
    </row>
    <row r="159" spans="1:16">
      <c r="A159">
        <v>158</v>
      </c>
      <c r="B159">
        <v>7.7363999999999997</v>
      </c>
      <c r="C159">
        <v>30.802001000000001</v>
      </c>
      <c r="D159">
        <v>2.6371000000000002</v>
      </c>
      <c r="E159">
        <v>0.54679999999999995</v>
      </c>
      <c r="F159">
        <v>89.699600000000004</v>
      </c>
      <c r="G159">
        <v>5.8079000000000001</v>
      </c>
      <c r="H159">
        <v>8.3000699999999998</v>
      </c>
      <c r="I159">
        <v>84.344740000000002</v>
      </c>
      <c r="J159">
        <v>29.4056</v>
      </c>
      <c r="K159">
        <v>7.7222</v>
      </c>
      <c r="L159">
        <v>22.919599999999999</v>
      </c>
      <c r="M159">
        <v>22.921500000000002</v>
      </c>
      <c r="N159">
        <v>156.614</v>
      </c>
      <c r="O159">
        <v>4</v>
      </c>
      <c r="P159" s="1">
        <v>0</v>
      </c>
    </row>
    <row r="160" spans="1:16">
      <c r="A160">
        <v>159</v>
      </c>
      <c r="B160">
        <v>7.7355999999999998</v>
      </c>
      <c r="C160">
        <v>30.802994999999999</v>
      </c>
      <c r="D160">
        <v>2.6339999999999999</v>
      </c>
      <c r="E160">
        <v>0.49349999999999999</v>
      </c>
      <c r="F160">
        <v>89.738699999999994</v>
      </c>
      <c r="G160">
        <v>5.8044000000000002</v>
      </c>
      <c r="H160">
        <v>8.2950700000000008</v>
      </c>
      <c r="I160">
        <v>84.293090000000007</v>
      </c>
      <c r="J160">
        <v>29.4069</v>
      </c>
      <c r="K160">
        <v>7.7213000000000003</v>
      </c>
      <c r="L160">
        <v>22.9208</v>
      </c>
      <c r="M160">
        <v>22.922699999999999</v>
      </c>
      <c r="N160">
        <v>157.60499999999999</v>
      </c>
      <c r="O160">
        <v>5</v>
      </c>
      <c r="P160" s="1">
        <v>0</v>
      </c>
    </row>
    <row r="161" spans="1:16">
      <c r="A161">
        <v>160</v>
      </c>
      <c r="B161">
        <v>7.7350000000000003</v>
      </c>
      <c r="C161">
        <v>30.803728</v>
      </c>
      <c r="D161">
        <v>2.633</v>
      </c>
      <c r="E161">
        <v>0.51539999999999997</v>
      </c>
      <c r="F161">
        <v>89.765500000000003</v>
      </c>
      <c r="G161">
        <v>5.7989199999999999</v>
      </c>
      <c r="H161">
        <v>8.2872299999999992</v>
      </c>
      <c r="I161">
        <v>84.212689999999995</v>
      </c>
      <c r="J161">
        <v>29.407800000000002</v>
      </c>
      <c r="K161">
        <v>7.7206000000000001</v>
      </c>
      <c r="L161">
        <v>22.921500000000002</v>
      </c>
      <c r="M161">
        <v>22.923400000000001</v>
      </c>
      <c r="N161">
        <v>158.596</v>
      </c>
      <c r="O161">
        <v>4</v>
      </c>
      <c r="P161" s="1">
        <v>0</v>
      </c>
    </row>
    <row r="162" spans="1:16">
      <c r="A162">
        <v>161</v>
      </c>
      <c r="B162">
        <v>7.7355</v>
      </c>
      <c r="C162">
        <v>30.804940999999999</v>
      </c>
      <c r="D162">
        <v>2.6316000000000002</v>
      </c>
      <c r="E162">
        <v>0.49859999999999999</v>
      </c>
      <c r="F162">
        <v>89.655199999999994</v>
      </c>
      <c r="G162">
        <v>5.80192</v>
      </c>
      <c r="H162">
        <v>8.2915299999999998</v>
      </c>
      <c r="I162">
        <v>84.257509999999996</v>
      </c>
      <c r="J162">
        <v>29.408300000000001</v>
      </c>
      <c r="K162">
        <v>7.7209000000000003</v>
      </c>
      <c r="L162">
        <v>22.921800000000001</v>
      </c>
      <c r="M162">
        <v>22.9238</v>
      </c>
      <c r="N162">
        <v>159.58699999999999</v>
      </c>
      <c r="O162">
        <v>4</v>
      </c>
      <c r="P162" s="1">
        <v>0</v>
      </c>
    </row>
    <row r="163" spans="1:16">
      <c r="A163">
        <v>162</v>
      </c>
      <c r="B163">
        <v>7.7346000000000004</v>
      </c>
      <c r="C163">
        <v>30.805869999999999</v>
      </c>
      <c r="D163">
        <v>2.6301000000000001</v>
      </c>
      <c r="E163">
        <v>0.57350000000000001</v>
      </c>
      <c r="F163">
        <v>89.634200000000007</v>
      </c>
      <c r="G163">
        <v>5.7929399999999998</v>
      </c>
      <c r="H163">
        <v>8.2787000000000006</v>
      </c>
      <c r="I163">
        <v>84.126220000000004</v>
      </c>
      <c r="J163">
        <v>29.409500000000001</v>
      </c>
      <c r="K163">
        <v>7.72</v>
      </c>
      <c r="L163">
        <v>22.922899999999998</v>
      </c>
      <c r="M163">
        <v>22.924900000000001</v>
      </c>
      <c r="N163">
        <v>160.578</v>
      </c>
      <c r="O163">
        <v>5</v>
      </c>
      <c r="P163" s="1">
        <v>0</v>
      </c>
    </row>
    <row r="164" spans="1:16">
      <c r="A164">
        <v>163</v>
      </c>
      <c r="B164">
        <v>7.7354000000000003</v>
      </c>
      <c r="C164">
        <v>30.810531000000001</v>
      </c>
      <c r="D164">
        <v>2.6286999999999998</v>
      </c>
      <c r="E164">
        <v>0.55600000000000005</v>
      </c>
      <c r="F164">
        <v>89.445099999999996</v>
      </c>
      <c r="G164">
        <v>5.7943300000000004</v>
      </c>
      <c r="H164">
        <v>8.2806800000000003</v>
      </c>
      <c r="I164">
        <v>84.149889999999999</v>
      </c>
      <c r="J164">
        <v>29.413399999999999</v>
      </c>
      <c r="K164">
        <v>7.7206000000000001</v>
      </c>
      <c r="L164">
        <v>22.925899999999999</v>
      </c>
      <c r="M164">
        <v>22.927900000000001</v>
      </c>
      <c r="N164">
        <v>161.56899999999999</v>
      </c>
      <c r="O164">
        <v>4</v>
      </c>
      <c r="P164" s="1">
        <v>0</v>
      </c>
    </row>
    <row r="165" spans="1:16">
      <c r="A165">
        <v>164</v>
      </c>
      <c r="B165">
        <v>7.7343000000000002</v>
      </c>
      <c r="C165">
        <v>30.811443000000001</v>
      </c>
      <c r="D165">
        <v>2.6276999999999999</v>
      </c>
      <c r="E165">
        <v>0.50109999999999999</v>
      </c>
      <c r="F165">
        <v>89.1678</v>
      </c>
      <c r="G165">
        <v>5.7926799999999998</v>
      </c>
      <c r="H165">
        <v>8.2783200000000008</v>
      </c>
      <c r="I165">
        <v>84.124669999999995</v>
      </c>
      <c r="J165">
        <v>29.414899999999999</v>
      </c>
      <c r="K165">
        <v>7.7195</v>
      </c>
      <c r="L165">
        <v>22.927199999999999</v>
      </c>
      <c r="M165">
        <v>22.929099999999998</v>
      </c>
      <c r="N165">
        <v>162.559</v>
      </c>
      <c r="O165">
        <v>6</v>
      </c>
      <c r="P165" s="1">
        <v>0</v>
      </c>
    </row>
    <row r="166" spans="1:16">
      <c r="A166">
        <v>165</v>
      </c>
      <c r="B166">
        <v>7.7351999999999999</v>
      </c>
      <c r="C166">
        <v>30.811817999999999</v>
      </c>
      <c r="D166">
        <v>2.6286</v>
      </c>
      <c r="E166">
        <v>0.61639999999999995</v>
      </c>
      <c r="F166">
        <v>89.335800000000006</v>
      </c>
      <c r="G166">
        <v>5.7948300000000001</v>
      </c>
      <c r="H166">
        <v>8.28139</v>
      </c>
      <c r="I166">
        <v>84.157250000000005</v>
      </c>
      <c r="J166">
        <v>29.414100000000001</v>
      </c>
      <c r="K166">
        <v>7.7202999999999999</v>
      </c>
      <c r="L166">
        <v>22.926400000000001</v>
      </c>
      <c r="M166">
        <v>22.9284</v>
      </c>
      <c r="N166">
        <v>163.55000000000001</v>
      </c>
      <c r="O166">
        <v>8</v>
      </c>
      <c r="P166" s="1">
        <v>0</v>
      </c>
    </row>
    <row r="167" spans="1:16">
      <c r="A167">
        <v>166</v>
      </c>
      <c r="B167">
        <v>7.7350000000000003</v>
      </c>
      <c r="C167">
        <v>30.811841000000001</v>
      </c>
      <c r="D167">
        <v>2.6263999999999998</v>
      </c>
      <c r="E167">
        <v>0.5615</v>
      </c>
      <c r="F167">
        <v>89.240399999999994</v>
      </c>
      <c r="G167">
        <v>5.7913100000000002</v>
      </c>
      <c r="H167">
        <v>8.27637</v>
      </c>
      <c r="I167">
        <v>84.105609999999999</v>
      </c>
      <c r="J167">
        <v>29.413900000000002</v>
      </c>
      <c r="K167">
        <v>7.72</v>
      </c>
      <c r="L167">
        <v>22.926300000000001</v>
      </c>
      <c r="M167">
        <v>22.9283</v>
      </c>
      <c r="N167">
        <v>164.541</v>
      </c>
      <c r="O167">
        <v>6</v>
      </c>
      <c r="P167" s="1">
        <v>0</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zoomScale="85" zoomScaleNormal="85" workbookViewId="0">
      <selection activeCell="C17" sqref="C17"/>
    </sheetView>
  </sheetViews>
  <sheetFormatPr defaultColWidth="8.85546875" defaultRowHeight="15"/>
  <cols>
    <col min="1" max="1" width="23.28515625" bestFit="1" customWidth="1"/>
    <col min="2" max="3" width="13.42578125" bestFit="1" customWidth="1"/>
    <col min="4" max="4" width="20.42578125" bestFit="1" customWidth="1"/>
    <col min="5" max="5" width="29" bestFit="1" customWidth="1"/>
    <col min="6" max="6" width="13.85546875" bestFit="1" customWidth="1"/>
    <col min="7" max="7" width="20.5703125" bestFit="1" customWidth="1"/>
    <col min="8" max="8" width="13.42578125" bestFit="1" customWidth="1"/>
    <col min="9" max="9" width="19.7109375" bestFit="1" customWidth="1"/>
    <col min="10" max="10" width="20.28515625" bestFit="1" customWidth="1"/>
  </cols>
  <sheetData>
    <row r="1" spans="1:10">
      <c r="A1" s="95" t="s">
        <v>243</v>
      </c>
      <c r="D1" s="95"/>
      <c r="E1" s="103" t="s">
        <v>156</v>
      </c>
      <c r="F1">
        <v>1</v>
      </c>
      <c r="G1" s="103" t="s">
        <v>200</v>
      </c>
      <c r="H1">
        <v>5</v>
      </c>
    </row>
    <row r="2" spans="1:10">
      <c r="A2" s="95" t="s">
        <v>244</v>
      </c>
      <c r="D2" s="95"/>
      <c r="E2" s="103" t="s">
        <v>158</v>
      </c>
      <c r="F2">
        <v>50</v>
      </c>
      <c r="G2" t="s">
        <v>202</v>
      </c>
      <c r="H2">
        <f>H1*F4</f>
        <v>0.43999999999999995</v>
      </c>
    </row>
    <row r="3" spans="1:10">
      <c r="E3" s="103" t="s">
        <v>160</v>
      </c>
      <c r="F3">
        <v>1.76</v>
      </c>
    </row>
    <row r="4" spans="1:10">
      <c r="A4" s="109" t="s">
        <v>37</v>
      </c>
      <c r="E4" s="101" t="s">
        <v>203</v>
      </c>
      <c r="F4">
        <f>(F1*F2*F3)/1000</f>
        <v>8.7999999999999995E-2</v>
      </c>
    </row>
    <row r="5" spans="1:10">
      <c r="A5" s="101" t="s">
        <v>184</v>
      </c>
      <c r="B5" s="101"/>
      <c r="C5" s="101" t="s">
        <v>185</v>
      </c>
      <c r="D5" t="s">
        <v>186</v>
      </c>
      <c r="E5" t="s">
        <v>187</v>
      </c>
      <c r="F5" t="s">
        <v>188</v>
      </c>
      <c r="G5" t="s">
        <v>189</v>
      </c>
      <c r="H5" t="s">
        <v>190</v>
      </c>
      <c r="I5" t="s">
        <v>191</v>
      </c>
      <c r="J5" t="s">
        <v>192</v>
      </c>
    </row>
    <row r="6" spans="1:10">
      <c r="A6" t="s">
        <v>179</v>
      </c>
      <c r="C6">
        <v>45</v>
      </c>
      <c r="D6">
        <v>0.44</v>
      </c>
      <c r="E6">
        <f>C6/D6</f>
        <v>102.27272727272727</v>
      </c>
      <c r="F6">
        <v>120</v>
      </c>
      <c r="G6">
        <v>10</v>
      </c>
      <c r="H6">
        <f t="shared" ref="H6:H15" si="0">F6+10</f>
        <v>130</v>
      </c>
      <c r="I6" s="96">
        <f t="shared" ref="I6:I15" si="1">H6/G6</f>
        <v>13</v>
      </c>
      <c r="J6" s="104">
        <f t="shared" ref="J6:J15" si="2">(E6/I6)*1000</f>
        <v>7867.1328671328665</v>
      </c>
    </row>
    <row r="7" spans="1:10">
      <c r="A7" t="s">
        <v>167</v>
      </c>
      <c r="C7">
        <v>18</v>
      </c>
      <c r="D7">
        <v>0.44</v>
      </c>
      <c r="E7">
        <f t="shared" ref="E7:E15" si="3">C7/D7</f>
        <v>40.909090909090907</v>
      </c>
      <c r="F7">
        <v>120</v>
      </c>
      <c r="G7">
        <v>10</v>
      </c>
      <c r="H7">
        <f t="shared" si="0"/>
        <v>130</v>
      </c>
      <c r="I7" s="96">
        <f t="shared" si="1"/>
        <v>13</v>
      </c>
      <c r="J7" s="104">
        <f t="shared" si="2"/>
        <v>3146.8531468531464</v>
      </c>
    </row>
    <row r="8" spans="1:10">
      <c r="A8" t="s">
        <v>245</v>
      </c>
      <c r="C8">
        <v>13</v>
      </c>
      <c r="D8">
        <v>0.44</v>
      </c>
      <c r="E8">
        <f t="shared" si="3"/>
        <v>29.545454545454547</v>
      </c>
      <c r="F8">
        <v>120</v>
      </c>
      <c r="G8">
        <v>10</v>
      </c>
      <c r="H8">
        <f t="shared" si="0"/>
        <v>130</v>
      </c>
      <c r="I8" s="96">
        <f t="shared" si="1"/>
        <v>13</v>
      </c>
      <c r="J8" s="104">
        <f t="shared" si="2"/>
        <v>2272.727272727273</v>
      </c>
    </row>
    <row r="9" spans="1:10">
      <c r="A9" t="s">
        <v>197</v>
      </c>
      <c r="C9">
        <v>22</v>
      </c>
      <c r="D9">
        <v>0.44</v>
      </c>
      <c r="E9">
        <f t="shared" si="3"/>
        <v>50</v>
      </c>
      <c r="F9">
        <v>120</v>
      </c>
      <c r="G9">
        <v>10</v>
      </c>
      <c r="H9">
        <f t="shared" si="0"/>
        <v>130</v>
      </c>
      <c r="I9" s="96">
        <f t="shared" si="1"/>
        <v>13</v>
      </c>
      <c r="J9" s="104">
        <f t="shared" si="2"/>
        <v>3846.1538461538462</v>
      </c>
    </row>
    <row r="10" spans="1:10">
      <c r="A10" t="s">
        <v>181</v>
      </c>
      <c r="C10">
        <v>7</v>
      </c>
      <c r="D10">
        <v>0.44</v>
      </c>
      <c r="E10">
        <f t="shared" si="3"/>
        <v>15.909090909090908</v>
      </c>
      <c r="F10">
        <v>120</v>
      </c>
      <c r="G10">
        <v>10</v>
      </c>
      <c r="H10">
        <f t="shared" si="0"/>
        <v>130</v>
      </c>
      <c r="I10" s="96">
        <f t="shared" si="1"/>
        <v>13</v>
      </c>
      <c r="J10" s="104">
        <f t="shared" si="2"/>
        <v>1223.7762237762238</v>
      </c>
    </row>
    <row r="11" spans="1:10">
      <c r="A11" t="s">
        <v>204</v>
      </c>
      <c r="C11">
        <v>13</v>
      </c>
      <c r="D11">
        <v>0.44</v>
      </c>
      <c r="E11">
        <f t="shared" si="3"/>
        <v>29.545454545454547</v>
      </c>
      <c r="F11">
        <v>120</v>
      </c>
      <c r="G11">
        <v>10</v>
      </c>
      <c r="H11">
        <f t="shared" si="0"/>
        <v>130</v>
      </c>
      <c r="I11" s="96">
        <f t="shared" si="1"/>
        <v>13</v>
      </c>
      <c r="J11" s="104">
        <f t="shared" si="2"/>
        <v>2272.727272727273</v>
      </c>
    </row>
    <row r="12" spans="1:10">
      <c r="A12" t="s">
        <v>246</v>
      </c>
      <c r="C12">
        <v>5</v>
      </c>
      <c r="D12">
        <v>0.44</v>
      </c>
      <c r="E12">
        <f t="shared" si="3"/>
        <v>11.363636363636363</v>
      </c>
      <c r="F12">
        <v>120</v>
      </c>
      <c r="G12">
        <v>10</v>
      </c>
      <c r="H12">
        <f t="shared" si="0"/>
        <v>130</v>
      </c>
      <c r="I12" s="96">
        <f t="shared" si="1"/>
        <v>13</v>
      </c>
      <c r="J12" s="104">
        <f t="shared" si="2"/>
        <v>874.12587412587402</v>
      </c>
    </row>
    <row r="13" spans="1:10">
      <c r="A13" t="s">
        <v>230</v>
      </c>
      <c r="C13">
        <v>6</v>
      </c>
      <c r="D13">
        <v>0.44</v>
      </c>
      <c r="E13">
        <f t="shared" si="3"/>
        <v>13.636363636363637</v>
      </c>
      <c r="F13">
        <v>120</v>
      </c>
      <c r="G13">
        <v>10</v>
      </c>
      <c r="H13">
        <f t="shared" si="0"/>
        <v>130</v>
      </c>
      <c r="I13" s="96">
        <f t="shared" si="1"/>
        <v>13</v>
      </c>
      <c r="J13" s="104">
        <f t="shared" si="2"/>
        <v>1048.951048951049</v>
      </c>
    </row>
    <row r="14" spans="1:10">
      <c r="A14" t="s">
        <v>178</v>
      </c>
      <c r="C14">
        <v>10</v>
      </c>
      <c r="D14">
        <v>0.44</v>
      </c>
      <c r="E14">
        <f t="shared" si="3"/>
        <v>22.727272727272727</v>
      </c>
      <c r="F14">
        <v>120</v>
      </c>
      <c r="G14">
        <v>10</v>
      </c>
      <c r="H14">
        <f t="shared" si="0"/>
        <v>130</v>
      </c>
      <c r="I14" s="96">
        <f t="shared" si="1"/>
        <v>13</v>
      </c>
      <c r="J14" s="104">
        <f t="shared" si="2"/>
        <v>1748.251748251748</v>
      </c>
    </row>
    <row r="15" spans="1:10">
      <c r="A15" t="s">
        <v>176</v>
      </c>
      <c r="C15">
        <v>20</v>
      </c>
      <c r="D15">
        <v>0.44</v>
      </c>
      <c r="E15">
        <f t="shared" si="3"/>
        <v>45.454545454545453</v>
      </c>
      <c r="F15">
        <v>120</v>
      </c>
      <c r="G15">
        <v>10</v>
      </c>
      <c r="H15">
        <f t="shared" si="0"/>
        <v>130</v>
      </c>
      <c r="I15" s="96">
        <f t="shared" si="1"/>
        <v>13</v>
      </c>
      <c r="J15" s="104">
        <f t="shared" si="2"/>
        <v>3496.5034965034961</v>
      </c>
    </row>
    <row r="16" spans="1:10">
      <c r="I16" s="96"/>
      <c r="J16" s="104"/>
    </row>
    <row r="17" spans="1:10">
      <c r="E17" s="103" t="s">
        <v>156</v>
      </c>
      <c r="F17">
        <v>1</v>
      </c>
      <c r="G17" s="103" t="s">
        <v>200</v>
      </c>
      <c r="H17">
        <v>7</v>
      </c>
      <c r="J17" s="102"/>
    </row>
    <row r="18" spans="1:10">
      <c r="A18" t="s">
        <v>244</v>
      </c>
      <c r="E18" s="103" t="s">
        <v>158</v>
      </c>
      <c r="F18">
        <v>50</v>
      </c>
      <c r="G18" t="s">
        <v>202</v>
      </c>
      <c r="H18">
        <f>H17*F20</f>
        <v>0.61599999999999999</v>
      </c>
      <c r="J18" s="102"/>
    </row>
    <row r="19" spans="1:10">
      <c r="E19" s="103" t="s">
        <v>160</v>
      </c>
      <c r="F19">
        <v>1.76</v>
      </c>
      <c r="J19" s="102"/>
    </row>
    <row r="20" spans="1:10">
      <c r="E20" s="101" t="s">
        <v>203</v>
      </c>
      <c r="F20">
        <f>(F17*F18*F19)/1000</f>
        <v>8.7999999999999995E-2</v>
      </c>
      <c r="J20" s="102"/>
    </row>
    <row r="21" spans="1:10">
      <c r="J21" s="102"/>
    </row>
    <row r="22" spans="1:10">
      <c r="A22" s="109" t="s">
        <v>42</v>
      </c>
      <c r="C22" t="s">
        <v>185</v>
      </c>
      <c r="D22" t="s">
        <v>186</v>
      </c>
      <c r="E22" t="s">
        <v>187</v>
      </c>
      <c r="F22" t="s">
        <v>188</v>
      </c>
      <c r="G22" t="s">
        <v>189</v>
      </c>
      <c r="H22" t="s">
        <v>190</v>
      </c>
      <c r="I22" t="s">
        <v>191</v>
      </c>
      <c r="J22" s="102" t="s">
        <v>192</v>
      </c>
    </row>
    <row r="23" spans="1:10">
      <c r="A23" t="s">
        <v>179</v>
      </c>
      <c r="C23">
        <v>38</v>
      </c>
      <c r="D23">
        <v>0.61599999999999999</v>
      </c>
      <c r="E23">
        <f t="shared" ref="E23:E29" si="4">C23/D23</f>
        <v>61.688311688311693</v>
      </c>
      <c r="F23">
        <v>120</v>
      </c>
      <c r="G23">
        <v>10</v>
      </c>
      <c r="H23">
        <f t="shared" ref="H23:H29" si="5">F23+10</f>
        <v>130</v>
      </c>
      <c r="I23">
        <f t="shared" ref="I23:I29" si="6">H23/G23</f>
        <v>13</v>
      </c>
      <c r="J23" s="104">
        <f t="shared" ref="J23:J29" si="7">(E23/I23)*1000</f>
        <v>4745.254745254746</v>
      </c>
    </row>
    <row r="24" spans="1:10">
      <c r="A24" t="s">
        <v>167</v>
      </c>
      <c r="C24">
        <v>10</v>
      </c>
      <c r="D24">
        <v>0.61599999999999999</v>
      </c>
      <c r="E24">
        <f t="shared" si="4"/>
        <v>16.233766233766232</v>
      </c>
      <c r="F24">
        <v>120</v>
      </c>
      <c r="G24">
        <v>10</v>
      </c>
      <c r="H24">
        <f t="shared" si="5"/>
        <v>130</v>
      </c>
      <c r="I24">
        <f t="shared" si="6"/>
        <v>13</v>
      </c>
      <c r="J24" s="104">
        <f t="shared" si="7"/>
        <v>1248.7512487512486</v>
      </c>
    </row>
    <row r="25" spans="1:10">
      <c r="A25" t="s">
        <v>236</v>
      </c>
      <c r="C25">
        <v>18</v>
      </c>
      <c r="D25">
        <v>0.61599999999999999</v>
      </c>
      <c r="E25">
        <f t="shared" si="4"/>
        <v>29.220779220779221</v>
      </c>
      <c r="F25">
        <v>120</v>
      </c>
      <c r="G25">
        <v>10</v>
      </c>
      <c r="H25">
        <f t="shared" si="5"/>
        <v>130</v>
      </c>
      <c r="I25">
        <f t="shared" si="6"/>
        <v>13</v>
      </c>
      <c r="J25" s="104">
        <f t="shared" si="7"/>
        <v>2247.752247752248</v>
      </c>
    </row>
    <row r="26" spans="1:10">
      <c r="A26" t="s">
        <v>173</v>
      </c>
      <c r="C26">
        <v>13</v>
      </c>
      <c r="D26">
        <v>0.61599999999999999</v>
      </c>
      <c r="E26">
        <f t="shared" si="4"/>
        <v>21.103896103896105</v>
      </c>
      <c r="F26">
        <v>120</v>
      </c>
      <c r="G26">
        <v>10</v>
      </c>
      <c r="H26">
        <f t="shared" si="5"/>
        <v>130</v>
      </c>
      <c r="I26">
        <f t="shared" si="6"/>
        <v>13</v>
      </c>
      <c r="J26" s="104">
        <f t="shared" si="7"/>
        <v>1623.3766233766235</v>
      </c>
    </row>
    <row r="27" spans="1:10">
      <c r="A27" t="s">
        <v>176</v>
      </c>
      <c r="C27">
        <v>11</v>
      </c>
      <c r="D27">
        <v>0.61599999999999999</v>
      </c>
      <c r="E27">
        <f t="shared" si="4"/>
        <v>17.857142857142858</v>
      </c>
      <c r="F27">
        <v>120</v>
      </c>
      <c r="G27">
        <v>10</v>
      </c>
      <c r="H27">
        <f t="shared" si="5"/>
        <v>130</v>
      </c>
      <c r="I27">
        <f t="shared" si="6"/>
        <v>13</v>
      </c>
      <c r="J27" s="104">
        <f t="shared" si="7"/>
        <v>1373.6263736263736</v>
      </c>
    </row>
    <row r="28" spans="1:10">
      <c r="A28" t="s">
        <v>245</v>
      </c>
      <c r="C28">
        <v>12</v>
      </c>
      <c r="D28">
        <v>0.61599999999999999</v>
      </c>
      <c r="E28">
        <f t="shared" si="4"/>
        <v>19.480519480519479</v>
      </c>
      <c r="F28">
        <v>120</v>
      </c>
      <c r="G28">
        <v>10</v>
      </c>
      <c r="H28">
        <f t="shared" si="5"/>
        <v>130</v>
      </c>
      <c r="I28">
        <f t="shared" si="6"/>
        <v>13</v>
      </c>
      <c r="J28" s="104">
        <f t="shared" si="7"/>
        <v>1498.5014985014984</v>
      </c>
    </row>
    <row r="29" spans="1:10">
      <c r="A29" t="s">
        <v>197</v>
      </c>
      <c r="C29">
        <v>7</v>
      </c>
      <c r="D29">
        <v>0.61599999999999999</v>
      </c>
      <c r="E29">
        <f t="shared" si="4"/>
        <v>11.363636363636363</v>
      </c>
      <c r="F29">
        <v>120</v>
      </c>
      <c r="G29">
        <v>10</v>
      </c>
      <c r="H29">
        <f t="shared" si="5"/>
        <v>130</v>
      </c>
      <c r="I29">
        <f t="shared" si="6"/>
        <v>13</v>
      </c>
      <c r="J29" s="104">
        <f t="shared" si="7"/>
        <v>874.12587412587402</v>
      </c>
    </row>
    <row r="30" spans="1:10">
      <c r="J30" s="104"/>
    </row>
    <row r="31" spans="1:10">
      <c r="J31" s="104"/>
    </row>
    <row r="32" spans="1:10">
      <c r="J32" s="104"/>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3"/>
  <sheetViews>
    <sheetView zoomScale="55" zoomScaleNormal="55" workbookViewId="0">
      <selection activeCell="B7" sqref="B7"/>
    </sheetView>
  </sheetViews>
  <sheetFormatPr defaultColWidth="8.85546875" defaultRowHeight="15"/>
  <cols>
    <col min="1" max="1" width="23.28515625" bestFit="1" customWidth="1"/>
    <col min="2" max="3" width="13.42578125" bestFit="1" customWidth="1"/>
    <col min="4" max="4" width="20.42578125" bestFit="1" customWidth="1"/>
    <col min="5" max="5" width="29" bestFit="1" customWidth="1"/>
    <col min="6" max="6" width="13.85546875" bestFit="1" customWidth="1"/>
    <col min="7" max="7" width="18.28515625" bestFit="1" customWidth="1"/>
    <col min="8" max="8" width="13.42578125" bestFit="1" customWidth="1"/>
    <col min="9" max="9" width="19.7109375" bestFit="1" customWidth="1"/>
    <col min="10" max="10" width="20.28515625" bestFit="1" customWidth="1"/>
  </cols>
  <sheetData>
    <row r="1" spans="1:10">
      <c r="A1" s="95"/>
      <c r="D1" s="95"/>
      <c r="E1" s="103" t="s">
        <v>156</v>
      </c>
      <c r="F1">
        <v>1</v>
      </c>
      <c r="G1" s="103" t="s">
        <v>200</v>
      </c>
      <c r="H1">
        <v>1</v>
      </c>
    </row>
    <row r="2" spans="1:10">
      <c r="A2" s="95" t="s">
        <v>224</v>
      </c>
      <c r="D2" s="95"/>
      <c r="E2" s="103" t="s">
        <v>158</v>
      </c>
      <c r="F2">
        <v>50</v>
      </c>
      <c r="G2" t="s">
        <v>202</v>
      </c>
      <c r="H2">
        <f>H1*F4</f>
        <v>0.05</v>
      </c>
    </row>
    <row r="3" spans="1:10">
      <c r="E3" s="103" t="s">
        <v>160</v>
      </c>
      <c r="F3">
        <v>1</v>
      </c>
    </row>
    <row r="4" spans="1:10">
      <c r="A4" t="s">
        <v>42</v>
      </c>
      <c r="E4" s="101" t="s">
        <v>203</v>
      </c>
      <c r="F4">
        <f>(F1*F2*F3)/1000</f>
        <v>0.05</v>
      </c>
    </row>
    <row r="5" spans="1:10">
      <c r="A5" s="101" t="s">
        <v>184</v>
      </c>
      <c r="B5" s="101"/>
      <c r="C5" s="101" t="s">
        <v>185</v>
      </c>
      <c r="D5" t="s">
        <v>186</v>
      </c>
      <c r="E5" t="s">
        <v>187</v>
      </c>
      <c r="F5" t="s">
        <v>188</v>
      </c>
      <c r="G5" t="s">
        <v>189</v>
      </c>
      <c r="H5" t="s">
        <v>190</v>
      </c>
      <c r="I5" t="s">
        <v>191</v>
      </c>
      <c r="J5" t="s">
        <v>192</v>
      </c>
    </row>
    <row r="6" spans="1:10">
      <c r="A6" t="s">
        <v>225</v>
      </c>
      <c r="C6">
        <v>25</v>
      </c>
      <c r="D6">
        <v>0.05</v>
      </c>
      <c r="E6">
        <f>C6/D6</f>
        <v>500</v>
      </c>
      <c r="F6">
        <v>90</v>
      </c>
      <c r="G6">
        <v>10</v>
      </c>
      <c r="H6">
        <f t="shared" ref="H6:H20" si="0">F6+10</f>
        <v>100</v>
      </c>
      <c r="I6" s="96">
        <f t="shared" ref="I6:I20" si="1">H6/G6</f>
        <v>10</v>
      </c>
      <c r="J6" s="104">
        <f t="shared" ref="J6:J20" si="2">(E6/I6)*1000</f>
        <v>50000</v>
      </c>
    </row>
    <row r="7" spans="1:10">
      <c r="A7" t="s">
        <v>178</v>
      </c>
      <c r="C7">
        <v>5</v>
      </c>
      <c r="D7">
        <v>0.05</v>
      </c>
      <c r="E7">
        <f t="shared" ref="E7:E20" si="3">C7/D7</f>
        <v>100</v>
      </c>
      <c r="F7">
        <v>90</v>
      </c>
      <c r="G7">
        <v>10</v>
      </c>
      <c r="H7">
        <f t="shared" si="0"/>
        <v>100</v>
      </c>
      <c r="I7" s="96">
        <f t="shared" si="1"/>
        <v>10</v>
      </c>
      <c r="J7" s="104">
        <f t="shared" si="2"/>
        <v>10000</v>
      </c>
    </row>
    <row r="8" spans="1:10">
      <c r="A8" t="s">
        <v>171</v>
      </c>
      <c r="C8">
        <v>20</v>
      </c>
      <c r="D8">
        <v>0.05</v>
      </c>
      <c r="E8">
        <f t="shared" si="3"/>
        <v>400</v>
      </c>
      <c r="F8">
        <v>90</v>
      </c>
      <c r="G8">
        <v>10</v>
      </c>
      <c r="H8">
        <f t="shared" si="0"/>
        <v>100</v>
      </c>
      <c r="I8" s="96">
        <f t="shared" si="1"/>
        <v>10</v>
      </c>
      <c r="J8" s="104">
        <f t="shared" si="2"/>
        <v>40000</v>
      </c>
    </row>
    <row r="9" spans="1:10">
      <c r="A9" t="s">
        <v>175</v>
      </c>
      <c r="C9">
        <v>6</v>
      </c>
      <c r="D9">
        <v>0.05</v>
      </c>
      <c r="E9">
        <f t="shared" si="3"/>
        <v>120</v>
      </c>
      <c r="F9">
        <v>90</v>
      </c>
      <c r="G9">
        <v>10</v>
      </c>
      <c r="H9">
        <f t="shared" si="0"/>
        <v>100</v>
      </c>
      <c r="I9" s="96">
        <f t="shared" si="1"/>
        <v>10</v>
      </c>
      <c r="J9" s="104">
        <f t="shared" si="2"/>
        <v>12000</v>
      </c>
    </row>
    <row r="10" spans="1:10">
      <c r="A10" t="s">
        <v>204</v>
      </c>
      <c r="C10">
        <v>17</v>
      </c>
      <c r="D10">
        <v>0.05</v>
      </c>
      <c r="E10">
        <f t="shared" si="3"/>
        <v>340</v>
      </c>
      <c r="F10">
        <v>90</v>
      </c>
      <c r="G10">
        <v>10</v>
      </c>
      <c r="H10">
        <f t="shared" si="0"/>
        <v>100</v>
      </c>
      <c r="I10" s="96">
        <f t="shared" si="1"/>
        <v>10</v>
      </c>
      <c r="J10" s="104">
        <f t="shared" si="2"/>
        <v>34000</v>
      </c>
    </row>
    <row r="11" spans="1:10">
      <c r="A11" t="s">
        <v>167</v>
      </c>
      <c r="C11">
        <v>30</v>
      </c>
      <c r="D11">
        <v>0.05</v>
      </c>
      <c r="E11">
        <f t="shared" si="3"/>
        <v>600</v>
      </c>
      <c r="F11">
        <v>90</v>
      </c>
      <c r="G11">
        <v>10</v>
      </c>
      <c r="H11">
        <f t="shared" si="0"/>
        <v>100</v>
      </c>
      <c r="I11" s="96">
        <f t="shared" si="1"/>
        <v>10</v>
      </c>
      <c r="J11" s="104">
        <f t="shared" si="2"/>
        <v>60000</v>
      </c>
    </row>
    <row r="12" spans="1:10">
      <c r="A12" t="s">
        <v>205</v>
      </c>
      <c r="C12">
        <v>50</v>
      </c>
      <c r="D12">
        <v>0.05</v>
      </c>
      <c r="E12">
        <f t="shared" si="3"/>
        <v>1000</v>
      </c>
      <c r="F12">
        <v>90</v>
      </c>
      <c r="G12">
        <v>10</v>
      </c>
      <c r="H12">
        <f t="shared" si="0"/>
        <v>100</v>
      </c>
      <c r="I12" s="96">
        <f t="shared" si="1"/>
        <v>10</v>
      </c>
      <c r="J12" s="104">
        <f t="shared" si="2"/>
        <v>100000</v>
      </c>
    </row>
    <row r="13" spans="1:10">
      <c r="A13" t="s">
        <v>226</v>
      </c>
      <c r="C13">
        <v>6</v>
      </c>
      <c r="D13">
        <v>0.05</v>
      </c>
      <c r="E13">
        <f t="shared" si="3"/>
        <v>120</v>
      </c>
      <c r="F13">
        <v>90</v>
      </c>
      <c r="G13">
        <v>10</v>
      </c>
      <c r="H13">
        <f t="shared" si="0"/>
        <v>100</v>
      </c>
      <c r="I13" s="96">
        <f t="shared" si="1"/>
        <v>10</v>
      </c>
      <c r="J13" s="104">
        <f t="shared" si="2"/>
        <v>12000</v>
      </c>
    </row>
    <row r="14" spans="1:10">
      <c r="A14" t="s">
        <v>209</v>
      </c>
      <c r="C14">
        <v>5</v>
      </c>
      <c r="D14">
        <v>0.05</v>
      </c>
      <c r="E14">
        <f t="shared" si="3"/>
        <v>100</v>
      </c>
      <c r="F14">
        <v>90</v>
      </c>
      <c r="G14">
        <v>10</v>
      </c>
      <c r="H14">
        <f t="shared" si="0"/>
        <v>100</v>
      </c>
      <c r="I14" s="96">
        <f t="shared" si="1"/>
        <v>10</v>
      </c>
      <c r="J14" s="104">
        <f t="shared" si="2"/>
        <v>10000</v>
      </c>
    </row>
    <row r="15" spans="1:10">
      <c r="A15" t="s">
        <v>170</v>
      </c>
      <c r="C15">
        <v>3</v>
      </c>
      <c r="D15">
        <v>0.05</v>
      </c>
      <c r="E15">
        <f t="shared" si="3"/>
        <v>60</v>
      </c>
      <c r="F15">
        <v>90</v>
      </c>
      <c r="G15">
        <v>10</v>
      </c>
      <c r="H15">
        <f t="shared" si="0"/>
        <v>100</v>
      </c>
      <c r="I15" s="96">
        <f t="shared" si="1"/>
        <v>10</v>
      </c>
      <c r="J15" s="104">
        <f t="shared" si="2"/>
        <v>6000</v>
      </c>
    </row>
    <row r="16" spans="1:10">
      <c r="A16" t="s">
        <v>179</v>
      </c>
      <c r="C16">
        <v>17</v>
      </c>
      <c r="D16">
        <v>0.05</v>
      </c>
      <c r="E16">
        <f t="shared" si="3"/>
        <v>340</v>
      </c>
      <c r="F16">
        <v>90</v>
      </c>
      <c r="G16">
        <v>10</v>
      </c>
      <c r="H16">
        <f t="shared" si="0"/>
        <v>100</v>
      </c>
      <c r="I16" s="96">
        <f t="shared" si="1"/>
        <v>10</v>
      </c>
      <c r="J16" s="104">
        <f t="shared" si="2"/>
        <v>34000</v>
      </c>
    </row>
    <row r="17" spans="1:10">
      <c r="A17" t="s">
        <v>227</v>
      </c>
      <c r="C17">
        <v>1</v>
      </c>
      <c r="D17">
        <v>0.05</v>
      </c>
      <c r="E17">
        <f t="shared" si="3"/>
        <v>20</v>
      </c>
      <c r="F17">
        <v>90</v>
      </c>
      <c r="G17">
        <v>10</v>
      </c>
      <c r="H17">
        <f t="shared" si="0"/>
        <v>100</v>
      </c>
      <c r="I17" s="96">
        <f t="shared" si="1"/>
        <v>10</v>
      </c>
      <c r="J17" s="104">
        <f t="shared" si="2"/>
        <v>2000</v>
      </c>
    </row>
    <row r="18" spans="1:10">
      <c r="A18" t="s">
        <v>228</v>
      </c>
      <c r="C18">
        <v>11</v>
      </c>
      <c r="D18">
        <v>0.05</v>
      </c>
      <c r="E18">
        <f t="shared" si="3"/>
        <v>220</v>
      </c>
      <c r="F18">
        <v>90</v>
      </c>
      <c r="G18">
        <v>10</v>
      </c>
      <c r="H18">
        <f t="shared" si="0"/>
        <v>100</v>
      </c>
      <c r="I18" s="96">
        <f t="shared" si="1"/>
        <v>10</v>
      </c>
      <c r="J18" s="104">
        <f t="shared" si="2"/>
        <v>22000</v>
      </c>
    </row>
    <row r="19" spans="1:10">
      <c r="A19" t="s">
        <v>229</v>
      </c>
      <c r="C19">
        <v>1</v>
      </c>
      <c r="D19">
        <v>0.05</v>
      </c>
      <c r="E19">
        <f t="shared" si="3"/>
        <v>20</v>
      </c>
      <c r="F19">
        <v>90</v>
      </c>
      <c r="G19">
        <v>10</v>
      </c>
      <c r="H19">
        <f t="shared" si="0"/>
        <v>100</v>
      </c>
      <c r="I19" s="96">
        <f t="shared" si="1"/>
        <v>10</v>
      </c>
      <c r="J19" s="104">
        <f t="shared" si="2"/>
        <v>2000</v>
      </c>
    </row>
    <row r="20" spans="1:10">
      <c r="A20" t="s">
        <v>230</v>
      </c>
      <c r="C20">
        <v>1</v>
      </c>
      <c r="D20">
        <v>0.05</v>
      </c>
      <c r="E20">
        <f t="shared" si="3"/>
        <v>20</v>
      </c>
      <c r="F20">
        <v>90</v>
      </c>
      <c r="G20">
        <v>10</v>
      </c>
      <c r="H20">
        <f t="shared" si="0"/>
        <v>100</v>
      </c>
      <c r="I20" s="96">
        <f t="shared" si="1"/>
        <v>10</v>
      </c>
      <c r="J20" s="104">
        <f t="shared" si="2"/>
        <v>2000</v>
      </c>
    </row>
    <row r="21" spans="1:10">
      <c r="J21" s="102"/>
    </row>
    <row r="22" spans="1:10">
      <c r="A22" t="s">
        <v>37</v>
      </c>
      <c r="J22" s="102"/>
    </row>
    <row r="23" spans="1:10">
      <c r="E23" s="103" t="s">
        <v>156</v>
      </c>
      <c r="F23">
        <v>1</v>
      </c>
      <c r="G23" s="103" t="s">
        <v>200</v>
      </c>
      <c r="H23">
        <v>2</v>
      </c>
      <c r="J23" s="102"/>
    </row>
    <row r="24" spans="1:10">
      <c r="E24" s="103"/>
      <c r="G24" s="103"/>
      <c r="J24" s="102"/>
    </row>
    <row r="25" spans="1:10">
      <c r="E25" s="103"/>
      <c r="G25" s="103"/>
      <c r="J25" s="102"/>
    </row>
    <row r="26" spans="1:10">
      <c r="E26" s="103"/>
      <c r="G26" s="103"/>
      <c r="J26" s="102"/>
    </row>
    <row r="27" spans="1:10">
      <c r="E27" s="103" t="s">
        <v>158</v>
      </c>
      <c r="F27">
        <v>50</v>
      </c>
      <c r="G27" t="s">
        <v>202</v>
      </c>
      <c r="H27">
        <f>H23*F29</f>
        <v>0.1</v>
      </c>
      <c r="J27" s="102"/>
    </row>
    <row r="28" spans="1:10">
      <c r="E28" s="103" t="s">
        <v>160</v>
      </c>
      <c r="F28">
        <v>1</v>
      </c>
      <c r="J28" s="102"/>
    </row>
    <row r="29" spans="1:10">
      <c r="E29" s="101" t="s">
        <v>203</v>
      </c>
      <c r="F29">
        <f>(F23*F27*F28)/1000</f>
        <v>0.05</v>
      </c>
      <c r="J29" s="102"/>
    </row>
    <row r="30" spans="1:10">
      <c r="A30" t="s">
        <v>37</v>
      </c>
      <c r="C30" t="s">
        <v>185</v>
      </c>
      <c r="D30" t="s">
        <v>186</v>
      </c>
      <c r="E30" t="s">
        <v>187</v>
      </c>
      <c r="F30" t="s">
        <v>188</v>
      </c>
      <c r="G30" t="s">
        <v>189</v>
      </c>
      <c r="H30" t="s">
        <v>190</v>
      </c>
      <c r="I30" t="s">
        <v>191</v>
      </c>
      <c r="J30" s="102" t="s">
        <v>192</v>
      </c>
    </row>
    <row r="31" spans="1:10">
      <c r="A31" t="s">
        <v>205</v>
      </c>
      <c r="C31">
        <v>5</v>
      </c>
      <c r="D31">
        <v>0.35</v>
      </c>
      <c r="E31">
        <f t="shared" ref="E31:E53" si="4">C31/D31</f>
        <v>14.285714285714286</v>
      </c>
      <c r="F31">
        <v>107</v>
      </c>
      <c r="G31">
        <v>10</v>
      </c>
      <c r="H31">
        <f t="shared" ref="H31:H53" si="5">F31+10</f>
        <v>117</v>
      </c>
      <c r="I31">
        <f t="shared" ref="I31:I53" si="6">H31/G31</f>
        <v>11.7</v>
      </c>
      <c r="J31" s="104">
        <f t="shared" ref="J31:J53" si="7">(E31/I31)*1000</f>
        <v>1221.0012210012212</v>
      </c>
    </row>
    <row r="32" spans="1:10">
      <c r="A32" t="s">
        <v>179</v>
      </c>
      <c r="C32">
        <v>13</v>
      </c>
      <c r="D32">
        <v>0.35</v>
      </c>
      <c r="E32">
        <f t="shared" si="4"/>
        <v>37.142857142857146</v>
      </c>
      <c r="F32">
        <v>107</v>
      </c>
      <c r="G32">
        <v>10</v>
      </c>
      <c r="H32">
        <f t="shared" si="5"/>
        <v>117</v>
      </c>
      <c r="I32">
        <f t="shared" si="6"/>
        <v>11.7</v>
      </c>
      <c r="J32" s="104">
        <f t="shared" si="7"/>
        <v>3174.6031746031749</v>
      </c>
    </row>
    <row r="33" spans="1:10">
      <c r="A33" t="s">
        <v>231</v>
      </c>
      <c r="C33">
        <v>4</v>
      </c>
      <c r="D33">
        <v>0.35</v>
      </c>
      <c r="E33">
        <f t="shared" si="4"/>
        <v>11.428571428571429</v>
      </c>
      <c r="F33">
        <v>107</v>
      </c>
      <c r="G33">
        <v>10</v>
      </c>
      <c r="H33">
        <f t="shared" si="5"/>
        <v>117</v>
      </c>
      <c r="I33">
        <f t="shared" si="6"/>
        <v>11.7</v>
      </c>
      <c r="J33" s="104">
        <f t="shared" si="7"/>
        <v>976.80097680097685</v>
      </c>
    </row>
    <row r="34" spans="1:10">
      <c r="A34" t="s">
        <v>206</v>
      </c>
      <c r="C34">
        <v>1</v>
      </c>
      <c r="D34">
        <v>0.35</v>
      </c>
      <c r="E34">
        <f t="shared" si="4"/>
        <v>2.8571428571428572</v>
      </c>
      <c r="F34">
        <v>107</v>
      </c>
      <c r="G34">
        <v>10</v>
      </c>
      <c r="H34">
        <f t="shared" si="5"/>
        <v>117</v>
      </c>
      <c r="I34">
        <f t="shared" si="6"/>
        <v>11.7</v>
      </c>
      <c r="J34" s="104">
        <f t="shared" si="7"/>
        <v>244.20024420024421</v>
      </c>
    </row>
    <row r="35" spans="1:10">
      <c r="A35" t="s">
        <v>167</v>
      </c>
      <c r="C35">
        <v>40</v>
      </c>
      <c r="D35">
        <v>0.35</v>
      </c>
      <c r="E35">
        <f t="shared" si="4"/>
        <v>114.28571428571429</v>
      </c>
      <c r="F35">
        <v>107</v>
      </c>
      <c r="G35">
        <v>10</v>
      </c>
      <c r="H35">
        <f t="shared" si="5"/>
        <v>117</v>
      </c>
      <c r="I35">
        <f t="shared" si="6"/>
        <v>11.7</v>
      </c>
      <c r="J35" s="104">
        <f t="shared" si="7"/>
        <v>9768.0097680097697</v>
      </c>
    </row>
    <row r="36" spans="1:10">
      <c r="A36" t="s">
        <v>232</v>
      </c>
      <c r="C36">
        <v>7</v>
      </c>
      <c r="D36">
        <v>0.35</v>
      </c>
      <c r="E36">
        <f t="shared" si="4"/>
        <v>20</v>
      </c>
      <c r="F36">
        <v>107</v>
      </c>
      <c r="G36">
        <v>10</v>
      </c>
      <c r="H36">
        <f t="shared" si="5"/>
        <v>117</v>
      </c>
      <c r="I36">
        <f t="shared" si="6"/>
        <v>11.7</v>
      </c>
      <c r="J36" s="104">
        <f t="shared" si="7"/>
        <v>1709.4017094017095</v>
      </c>
    </row>
    <row r="37" spans="1:10">
      <c r="A37" t="s">
        <v>233</v>
      </c>
      <c r="C37">
        <v>2</v>
      </c>
      <c r="D37">
        <v>0.35</v>
      </c>
      <c r="E37">
        <f t="shared" si="4"/>
        <v>5.7142857142857144</v>
      </c>
      <c r="F37">
        <v>107</v>
      </c>
      <c r="G37">
        <v>10</v>
      </c>
      <c r="H37">
        <f t="shared" si="5"/>
        <v>117</v>
      </c>
      <c r="I37">
        <f t="shared" si="6"/>
        <v>11.7</v>
      </c>
      <c r="J37" s="104">
        <f t="shared" si="7"/>
        <v>488.40048840048843</v>
      </c>
    </row>
    <row r="38" spans="1:10">
      <c r="A38" t="s">
        <v>170</v>
      </c>
      <c r="C38">
        <v>4</v>
      </c>
      <c r="D38">
        <v>0.35</v>
      </c>
      <c r="E38">
        <f t="shared" si="4"/>
        <v>11.428571428571429</v>
      </c>
      <c r="F38">
        <v>107</v>
      </c>
      <c r="G38">
        <v>10</v>
      </c>
      <c r="H38">
        <f t="shared" si="5"/>
        <v>117</v>
      </c>
      <c r="I38">
        <f t="shared" si="6"/>
        <v>11.7</v>
      </c>
      <c r="J38" s="104">
        <f t="shared" si="7"/>
        <v>976.80097680097685</v>
      </c>
    </row>
    <row r="39" spans="1:10">
      <c r="A39" t="s">
        <v>209</v>
      </c>
      <c r="C39">
        <v>1</v>
      </c>
      <c r="D39">
        <v>0.35</v>
      </c>
      <c r="E39">
        <f t="shared" si="4"/>
        <v>2.8571428571428572</v>
      </c>
      <c r="F39">
        <v>107</v>
      </c>
      <c r="G39">
        <v>10</v>
      </c>
      <c r="H39">
        <f t="shared" si="5"/>
        <v>117</v>
      </c>
      <c r="I39">
        <f t="shared" si="6"/>
        <v>11.7</v>
      </c>
      <c r="J39" s="104">
        <f t="shared" si="7"/>
        <v>244.20024420024421</v>
      </c>
    </row>
    <row r="40" spans="1:10">
      <c r="A40" t="s">
        <v>225</v>
      </c>
      <c r="C40">
        <v>5</v>
      </c>
      <c r="D40">
        <v>0.35</v>
      </c>
      <c r="E40">
        <f t="shared" si="4"/>
        <v>14.285714285714286</v>
      </c>
      <c r="F40">
        <v>107</v>
      </c>
      <c r="G40">
        <v>10</v>
      </c>
      <c r="H40">
        <f t="shared" si="5"/>
        <v>117</v>
      </c>
      <c r="I40">
        <f t="shared" si="6"/>
        <v>11.7</v>
      </c>
      <c r="J40" s="104">
        <f t="shared" si="7"/>
        <v>1221.0012210012212</v>
      </c>
    </row>
    <row r="41" spans="1:10">
      <c r="A41" t="s">
        <v>228</v>
      </c>
      <c r="C41">
        <v>3</v>
      </c>
      <c r="D41">
        <v>0.35</v>
      </c>
      <c r="E41">
        <f t="shared" si="4"/>
        <v>8.5714285714285712</v>
      </c>
      <c r="F41">
        <v>107</v>
      </c>
      <c r="G41">
        <v>10</v>
      </c>
      <c r="H41">
        <f t="shared" si="5"/>
        <v>117</v>
      </c>
      <c r="I41">
        <f t="shared" si="6"/>
        <v>11.7</v>
      </c>
      <c r="J41" s="104">
        <f t="shared" si="7"/>
        <v>732.60073260073261</v>
      </c>
    </row>
    <row r="42" spans="1:10">
      <c r="A42" t="s">
        <v>204</v>
      </c>
      <c r="C42">
        <v>3</v>
      </c>
      <c r="D42">
        <v>0.35</v>
      </c>
      <c r="E42">
        <f t="shared" si="4"/>
        <v>8.5714285714285712</v>
      </c>
      <c r="F42">
        <v>107</v>
      </c>
      <c r="G42">
        <v>10</v>
      </c>
      <c r="H42">
        <f t="shared" si="5"/>
        <v>117</v>
      </c>
      <c r="I42">
        <f t="shared" si="6"/>
        <v>11.7</v>
      </c>
      <c r="J42" s="104">
        <f t="shared" si="7"/>
        <v>732.60073260073261</v>
      </c>
    </row>
    <row r="43" spans="1:10">
      <c r="A43" t="s">
        <v>234</v>
      </c>
      <c r="C43">
        <v>1</v>
      </c>
      <c r="D43">
        <v>0.35</v>
      </c>
      <c r="E43">
        <f t="shared" si="4"/>
        <v>2.8571428571428572</v>
      </c>
      <c r="F43">
        <v>107</v>
      </c>
      <c r="G43">
        <v>10</v>
      </c>
      <c r="H43">
        <f t="shared" si="5"/>
        <v>117</v>
      </c>
      <c r="I43">
        <f t="shared" si="6"/>
        <v>11.7</v>
      </c>
      <c r="J43" s="104">
        <f t="shared" si="7"/>
        <v>244.20024420024421</v>
      </c>
    </row>
    <row r="44" spans="1:10">
      <c r="A44" t="s">
        <v>176</v>
      </c>
      <c r="C44">
        <v>2</v>
      </c>
      <c r="D44">
        <v>0.35</v>
      </c>
      <c r="E44">
        <f t="shared" si="4"/>
        <v>5.7142857142857144</v>
      </c>
      <c r="F44">
        <v>107</v>
      </c>
      <c r="G44">
        <v>10</v>
      </c>
      <c r="H44">
        <f t="shared" si="5"/>
        <v>117</v>
      </c>
      <c r="I44">
        <f t="shared" si="6"/>
        <v>11.7</v>
      </c>
      <c r="J44" s="104">
        <f t="shared" si="7"/>
        <v>488.40048840048843</v>
      </c>
    </row>
    <row r="45" spans="1:10">
      <c r="A45" t="s">
        <v>235</v>
      </c>
      <c r="C45">
        <v>5</v>
      </c>
      <c r="D45">
        <v>0.35</v>
      </c>
      <c r="E45">
        <f t="shared" si="4"/>
        <v>14.285714285714286</v>
      </c>
      <c r="F45">
        <v>107</v>
      </c>
      <c r="G45">
        <v>10</v>
      </c>
      <c r="H45">
        <f t="shared" si="5"/>
        <v>117</v>
      </c>
      <c r="I45">
        <f t="shared" si="6"/>
        <v>11.7</v>
      </c>
      <c r="J45" s="104">
        <f t="shared" si="7"/>
        <v>1221.0012210012212</v>
      </c>
    </row>
    <row r="46" spans="1:10">
      <c r="A46" t="s">
        <v>171</v>
      </c>
      <c r="C46">
        <v>1</v>
      </c>
      <c r="D46">
        <v>0.35</v>
      </c>
      <c r="E46">
        <f t="shared" si="4"/>
        <v>2.8571428571428572</v>
      </c>
      <c r="F46">
        <v>107</v>
      </c>
      <c r="G46">
        <v>10</v>
      </c>
      <c r="H46">
        <f t="shared" si="5"/>
        <v>117</v>
      </c>
      <c r="I46">
        <f t="shared" si="6"/>
        <v>11.7</v>
      </c>
      <c r="J46" s="104">
        <f t="shared" si="7"/>
        <v>244.20024420024421</v>
      </c>
    </row>
    <row r="47" spans="1:10">
      <c r="A47" t="s">
        <v>236</v>
      </c>
      <c r="C47">
        <v>1</v>
      </c>
      <c r="D47">
        <v>0.35</v>
      </c>
      <c r="E47">
        <f t="shared" si="4"/>
        <v>2.8571428571428572</v>
      </c>
      <c r="F47">
        <v>107</v>
      </c>
      <c r="G47">
        <v>10</v>
      </c>
      <c r="H47">
        <f t="shared" si="5"/>
        <v>117</v>
      </c>
      <c r="I47">
        <f t="shared" si="6"/>
        <v>11.7</v>
      </c>
      <c r="J47" s="104">
        <f t="shared" si="7"/>
        <v>244.20024420024421</v>
      </c>
    </row>
    <row r="48" spans="1:10">
      <c r="A48" t="s">
        <v>237</v>
      </c>
      <c r="C48">
        <v>1</v>
      </c>
      <c r="D48">
        <v>0.35</v>
      </c>
      <c r="E48">
        <f t="shared" si="4"/>
        <v>2.8571428571428572</v>
      </c>
      <c r="F48">
        <v>107</v>
      </c>
      <c r="G48">
        <v>10</v>
      </c>
      <c r="H48">
        <f t="shared" si="5"/>
        <v>117</v>
      </c>
      <c r="I48">
        <f t="shared" si="6"/>
        <v>11.7</v>
      </c>
      <c r="J48" s="104">
        <f t="shared" si="7"/>
        <v>244.20024420024421</v>
      </c>
    </row>
    <row r="49" spans="1:10">
      <c r="A49" t="s">
        <v>238</v>
      </c>
      <c r="C49">
        <v>1</v>
      </c>
      <c r="D49">
        <v>0.35</v>
      </c>
      <c r="E49">
        <f t="shared" si="4"/>
        <v>2.8571428571428572</v>
      </c>
      <c r="F49">
        <v>107</v>
      </c>
      <c r="G49">
        <v>10</v>
      </c>
      <c r="H49">
        <f t="shared" si="5"/>
        <v>117</v>
      </c>
      <c r="I49">
        <f t="shared" si="6"/>
        <v>11.7</v>
      </c>
      <c r="J49" s="104">
        <f t="shared" si="7"/>
        <v>244.20024420024421</v>
      </c>
    </row>
    <row r="50" spans="1:10">
      <c r="A50" t="s">
        <v>175</v>
      </c>
      <c r="C50">
        <v>2</v>
      </c>
      <c r="D50">
        <v>0.35</v>
      </c>
      <c r="E50">
        <f t="shared" si="4"/>
        <v>5.7142857142857144</v>
      </c>
      <c r="F50">
        <v>107</v>
      </c>
      <c r="G50">
        <v>10</v>
      </c>
      <c r="H50">
        <f t="shared" si="5"/>
        <v>117</v>
      </c>
      <c r="I50">
        <f t="shared" si="6"/>
        <v>11.7</v>
      </c>
      <c r="J50" s="104">
        <f t="shared" si="7"/>
        <v>488.40048840048843</v>
      </c>
    </row>
    <row r="51" spans="1:10">
      <c r="A51" t="s">
        <v>198</v>
      </c>
      <c r="C51">
        <v>2</v>
      </c>
      <c r="D51">
        <v>0.35</v>
      </c>
      <c r="E51">
        <f t="shared" si="4"/>
        <v>5.7142857142857144</v>
      </c>
      <c r="F51">
        <v>107</v>
      </c>
      <c r="G51">
        <v>10</v>
      </c>
      <c r="H51">
        <f t="shared" si="5"/>
        <v>117</v>
      </c>
      <c r="I51">
        <f t="shared" si="6"/>
        <v>11.7</v>
      </c>
      <c r="J51" s="104">
        <f t="shared" si="7"/>
        <v>488.40048840048843</v>
      </c>
    </row>
    <row r="52" spans="1:10">
      <c r="A52" t="s">
        <v>229</v>
      </c>
      <c r="C52">
        <v>1</v>
      </c>
      <c r="D52">
        <v>0.35</v>
      </c>
      <c r="E52">
        <f t="shared" si="4"/>
        <v>2.8571428571428572</v>
      </c>
      <c r="F52">
        <v>107</v>
      </c>
      <c r="G52">
        <v>10</v>
      </c>
      <c r="H52">
        <f t="shared" si="5"/>
        <v>117</v>
      </c>
      <c r="I52">
        <f t="shared" si="6"/>
        <v>11.7</v>
      </c>
      <c r="J52" s="104">
        <f t="shared" si="7"/>
        <v>244.20024420024421</v>
      </c>
    </row>
    <row r="53" spans="1:10">
      <c r="A53" t="s">
        <v>178</v>
      </c>
      <c r="C53">
        <v>1</v>
      </c>
      <c r="D53">
        <v>0.35</v>
      </c>
      <c r="E53">
        <f t="shared" si="4"/>
        <v>2.8571428571428572</v>
      </c>
      <c r="F53">
        <v>107</v>
      </c>
      <c r="G53">
        <v>10</v>
      </c>
      <c r="H53">
        <f t="shared" si="5"/>
        <v>117</v>
      </c>
      <c r="I53">
        <f t="shared" si="6"/>
        <v>11.7</v>
      </c>
      <c r="J53" s="104">
        <f t="shared" si="7"/>
        <v>244.20024420024421</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workbookViewId="0">
      <selection activeCell="J11" sqref="J11"/>
    </sheetView>
  </sheetViews>
  <sheetFormatPr defaultRowHeight="15"/>
  <cols>
    <col min="1" max="1" width="16.140625" bestFit="1" customWidth="1"/>
  </cols>
  <sheetData>
    <row r="1" spans="1:9" ht="15.75" thickBot="1">
      <c r="A1" s="110" t="s">
        <v>152</v>
      </c>
      <c r="B1" s="111" t="s">
        <v>103</v>
      </c>
      <c r="C1" s="111">
        <v>50</v>
      </c>
      <c r="D1" s="111">
        <v>51</v>
      </c>
      <c r="E1" s="111">
        <v>52</v>
      </c>
      <c r="F1" s="111">
        <v>53</v>
      </c>
      <c r="G1" s="111">
        <v>54</v>
      </c>
      <c r="H1" s="111">
        <v>55</v>
      </c>
      <c r="I1" s="111">
        <v>56</v>
      </c>
    </row>
    <row r="2" spans="1:9" ht="15.75" thickBot="1">
      <c r="A2" s="112" t="s">
        <v>248</v>
      </c>
      <c r="B2" s="113"/>
      <c r="C2" s="114"/>
      <c r="D2" s="113"/>
      <c r="E2" s="113"/>
      <c r="F2" s="113"/>
      <c r="G2" s="113"/>
      <c r="H2" s="115"/>
      <c r="I2" s="114"/>
    </row>
    <row r="3" spans="1:9" ht="15.75" thickBot="1">
      <c r="A3" s="112" t="s">
        <v>167</v>
      </c>
      <c r="B3" s="116"/>
      <c r="C3" s="117"/>
      <c r="D3" s="117"/>
      <c r="E3" s="117"/>
      <c r="F3" s="118"/>
      <c r="G3" s="116"/>
      <c r="H3" s="117"/>
      <c r="I3" s="117"/>
    </row>
    <row r="4" spans="1:9" ht="15.75" thickBot="1">
      <c r="A4" s="112" t="s">
        <v>204</v>
      </c>
      <c r="B4" s="115"/>
      <c r="C4" s="116"/>
      <c r="D4" s="116"/>
      <c r="E4" s="116"/>
      <c r="F4" s="115"/>
      <c r="G4" s="115"/>
      <c r="H4" s="115"/>
      <c r="I4" s="113"/>
    </row>
    <row r="5" spans="1:9" ht="15.75" thickBot="1">
      <c r="A5" s="112" t="s">
        <v>170</v>
      </c>
      <c r="B5" s="114"/>
      <c r="C5" s="114"/>
      <c r="D5" s="115"/>
      <c r="E5" s="116"/>
      <c r="F5" s="115"/>
      <c r="G5" s="114"/>
      <c r="H5" s="116"/>
      <c r="I5" s="115"/>
    </row>
    <row r="6" spans="1:9" ht="15.75" thickBot="1">
      <c r="A6" s="112" t="s">
        <v>228</v>
      </c>
      <c r="B6" s="115"/>
      <c r="C6" s="114"/>
      <c r="D6" s="114"/>
      <c r="E6" s="114"/>
      <c r="F6" s="114"/>
      <c r="G6" s="113"/>
      <c r="H6" s="117"/>
      <c r="I6" s="116"/>
    </row>
    <row r="7" spans="1:9" ht="15.75" thickBot="1">
      <c r="A7" s="112" t="s">
        <v>171</v>
      </c>
      <c r="B7" s="116"/>
      <c r="C7" s="117"/>
      <c r="D7" s="117"/>
      <c r="E7" s="117"/>
      <c r="F7" s="117"/>
      <c r="G7" s="116"/>
      <c r="H7" s="117"/>
      <c r="I7" s="117"/>
    </row>
    <row r="8" spans="1:9" ht="15.75" thickBot="1">
      <c r="A8" s="112" t="s">
        <v>206</v>
      </c>
      <c r="B8" s="113"/>
      <c r="C8" s="113"/>
      <c r="D8" s="114"/>
      <c r="E8" s="113"/>
      <c r="F8" s="113"/>
      <c r="G8" s="114"/>
      <c r="H8" s="113"/>
      <c r="I8" s="113"/>
    </row>
    <row r="9" spans="1:9" ht="15.75" thickBot="1">
      <c r="A9" s="112" t="s">
        <v>229</v>
      </c>
      <c r="B9" s="113"/>
      <c r="C9" s="115"/>
      <c r="D9" s="114"/>
      <c r="E9" s="116"/>
      <c r="F9" s="113"/>
      <c r="G9" s="113"/>
      <c r="H9" s="115"/>
      <c r="I9" s="115"/>
    </row>
    <row r="10" spans="1:9" ht="15.75" thickBot="1">
      <c r="A10" s="112" t="s">
        <v>173</v>
      </c>
      <c r="B10" s="113"/>
      <c r="C10" s="114"/>
      <c r="D10" s="114"/>
      <c r="E10" s="114"/>
      <c r="F10" s="113"/>
      <c r="G10" s="113"/>
      <c r="H10" s="113"/>
      <c r="I10" s="113"/>
    </row>
    <row r="11" spans="1:9" ht="15.75" thickBot="1">
      <c r="A11" s="112" t="s">
        <v>174</v>
      </c>
      <c r="B11" s="113"/>
      <c r="C11" s="113"/>
      <c r="D11" s="113"/>
      <c r="E11" s="113"/>
      <c r="F11" s="113"/>
      <c r="G11" s="114"/>
      <c r="H11" s="113"/>
      <c r="I11" s="113"/>
    </row>
    <row r="12" spans="1:9" ht="15.75" thickBot="1">
      <c r="A12" s="112" t="s">
        <v>225</v>
      </c>
      <c r="B12" s="114"/>
      <c r="C12" s="115"/>
      <c r="D12" s="115"/>
      <c r="E12" s="113"/>
      <c r="F12" s="114"/>
      <c r="G12" s="113"/>
      <c r="H12" s="113"/>
      <c r="I12" s="113"/>
    </row>
    <row r="13" spans="1:9" ht="15.75" thickBot="1">
      <c r="A13" s="112" t="s">
        <v>175</v>
      </c>
      <c r="B13" s="113"/>
      <c r="C13" s="115"/>
      <c r="D13" s="114"/>
      <c r="E13" s="115"/>
      <c r="F13" s="113"/>
      <c r="G13" s="113"/>
      <c r="H13" s="113"/>
      <c r="I13" s="113"/>
    </row>
    <row r="14" spans="1:9" ht="15.75" thickBot="1">
      <c r="A14" s="112" t="s">
        <v>249</v>
      </c>
      <c r="B14" s="113"/>
      <c r="C14" s="114"/>
      <c r="D14" s="113"/>
      <c r="E14" s="113"/>
      <c r="F14" s="113"/>
      <c r="G14" s="113"/>
      <c r="H14" s="113"/>
      <c r="I14" s="113"/>
    </row>
    <row r="15" spans="1:9" ht="15.75" thickBot="1">
      <c r="A15" s="112" t="s">
        <v>176</v>
      </c>
      <c r="B15" s="115"/>
      <c r="C15" s="116"/>
      <c r="D15" s="115"/>
      <c r="E15" s="114"/>
      <c r="F15" s="115"/>
      <c r="G15" s="115"/>
      <c r="H15" s="116"/>
      <c r="I15" s="115"/>
    </row>
    <row r="16" spans="1:9" ht="15.75" thickBot="1">
      <c r="A16" s="112" t="s">
        <v>205</v>
      </c>
      <c r="B16" s="115"/>
      <c r="C16" s="117"/>
      <c r="D16" s="116"/>
      <c r="E16" s="117"/>
      <c r="F16" s="116"/>
      <c r="G16" s="114"/>
      <c r="H16" s="115"/>
      <c r="I16" s="116"/>
    </row>
    <row r="17" spans="1:9" ht="15.75" thickBot="1">
      <c r="A17" s="112" t="s">
        <v>178</v>
      </c>
      <c r="B17" s="116"/>
      <c r="C17" s="113"/>
      <c r="D17" s="114"/>
      <c r="E17" s="114"/>
      <c r="F17" s="114"/>
      <c r="G17" s="113"/>
      <c r="H17" s="116"/>
      <c r="I17" s="116"/>
    </row>
    <row r="18" spans="1:9" ht="15.75" thickBot="1">
      <c r="A18" s="112" t="s">
        <v>179</v>
      </c>
      <c r="B18" s="115"/>
      <c r="C18" s="117"/>
      <c r="D18" s="116"/>
      <c r="E18" s="116"/>
      <c r="F18" s="116"/>
      <c r="G18" s="116"/>
      <c r="H18" s="116"/>
      <c r="I18" s="116"/>
    </row>
    <row r="19" spans="1:9" ht="15.75" thickBot="1">
      <c r="A19" s="112" t="s">
        <v>198</v>
      </c>
      <c r="B19" s="113"/>
      <c r="C19" s="114"/>
      <c r="D19" s="114"/>
      <c r="E19" s="113"/>
      <c r="F19" s="113"/>
      <c r="G19" s="113"/>
      <c r="H19" s="113"/>
      <c r="I19" s="113"/>
    </row>
    <row r="20" spans="1:9" ht="15.75" thickBot="1">
      <c r="A20" s="112" t="s">
        <v>208</v>
      </c>
      <c r="B20" s="113"/>
      <c r="C20" s="115"/>
      <c r="D20" s="113"/>
      <c r="E20" s="115"/>
      <c r="F20" s="115"/>
      <c r="G20" s="113"/>
      <c r="H20" s="115"/>
      <c r="I20" s="114"/>
    </row>
    <row r="21" spans="1:9" ht="15.75" thickBot="1">
      <c r="A21" s="112" t="s">
        <v>209</v>
      </c>
      <c r="B21" s="113"/>
      <c r="C21" s="117"/>
      <c r="D21" s="116"/>
      <c r="E21" s="116"/>
      <c r="F21" s="116"/>
      <c r="G21" s="113"/>
      <c r="H21" s="117"/>
      <c r="I21" s="116"/>
    </row>
    <row r="22" spans="1:9" ht="15.75" thickBot="1">
      <c r="A22" s="112" t="s">
        <v>250</v>
      </c>
      <c r="B22" s="113"/>
      <c r="C22" s="113"/>
      <c r="D22" s="113"/>
      <c r="E22" s="113"/>
      <c r="F22" s="114"/>
      <c r="G22" s="114"/>
      <c r="H22" s="113"/>
      <c r="I22" s="113"/>
    </row>
    <row r="23" spans="1:9" ht="15.75" thickBot="1">
      <c r="A23" s="112"/>
      <c r="B23" s="119"/>
      <c r="C23" s="119"/>
      <c r="D23" s="119"/>
      <c r="E23" s="119"/>
      <c r="F23" s="114"/>
      <c r="G23" s="114"/>
      <c r="H23" s="119"/>
      <c r="I23" s="119"/>
    </row>
    <row r="24" spans="1:9">
      <c r="A24" s="121" t="s">
        <v>251</v>
      </c>
    </row>
    <row r="25" spans="1:9">
      <c r="A25" s="122" t="s">
        <v>252</v>
      </c>
      <c r="B25" s="123" t="s">
        <v>253</v>
      </c>
      <c r="C25" s="124" t="s">
        <v>254</v>
      </c>
      <c r="D25" s="125" t="s">
        <v>255</v>
      </c>
    </row>
    <row r="26" spans="1:9">
      <c r="A26" s="120"/>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2"/>
  <sheetViews>
    <sheetView tabSelected="1" topLeftCell="D89" workbookViewId="0">
      <selection activeCell="J117" sqref="J117"/>
    </sheetView>
  </sheetViews>
  <sheetFormatPr defaultRowHeight="15"/>
  <cols>
    <col min="6" max="6" width="10" customWidth="1"/>
    <col min="7" max="7" width="8.5703125" customWidth="1"/>
    <col min="8" max="8" width="8.85546875" customWidth="1"/>
    <col min="9" max="9" width="8.5703125" customWidth="1"/>
    <col min="10" max="10" width="12.140625" customWidth="1"/>
    <col min="11" max="11" width="10.85546875" customWidth="1"/>
    <col min="12" max="12" width="10.7109375" customWidth="1"/>
    <col min="13" max="13" width="10.42578125" customWidth="1"/>
    <col min="14" max="14" width="14.42578125" customWidth="1"/>
    <col min="15" max="15" width="11.140625" customWidth="1"/>
    <col min="16" max="16" width="11.42578125" customWidth="1"/>
    <col min="17" max="17" width="11.140625" customWidth="1"/>
    <col min="18" max="18" width="14.28515625" customWidth="1"/>
  </cols>
  <sheetData>
    <row r="1" spans="1:11" ht="61.5">
      <c r="A1" s="126" t="s">
        <v>112</v>
      </c>
    </row>
    <row r="2" spans="1:11" ht="15.75">
      <c r="A2" s="129" t="s">
        <v>113</v>
      </c>
      <c r="B2" s="129"/>
      <c r="C2" s="129"/>
      <c r="D2" s="131"/>
      <c r="E2" s="131"/>
      <c r="G2" s="129" t="s">
        <v>114</v>
      </c>
      <c r="H2" s="26"/>
      <c r="I2" s="207"/>
      <c r="J2" s="207"/>
      <c r="K2" s="269" t="s">
        <v>376</v>
      </c>
    </row>
    <row r="3" spans="1:11" ht="15.75">
      <c r="A3" s="129" t="s">
        <v>115</v>
      </c>
      <c r="B3" s="129"/>
      <c r="C3" s="129"/>
      <c r="D3" s="131"/>
      <c r="E3" s="131"/>
      <c r="G3" s="131" t="s">
        <v>116</v>
      </c>
      <c r="H3" s="26"/>
      <c r="I3" s="207"/>
      <c r="J3" s="207"/>
      <c r="K3" s="205"/>
    </row>
    <row r="4" spans="1:11" ht="15.75">
      <c r="A4" s="129" t="s">
        <v>117</v>
      </c>
      <c r="B4" s="129"/>
      <c r="C4" s="129"/>
      <c r="D4" s="207"/>
      <c r="E4" s="131"/>
      <c r="G4" s="131" t="s">
        <v>118</v>
      </c>
      <c r="H4" s="26" t="s">
        <v>261</v>
      </c>
      <c r="J4" s="129"/>
      <c r="K4" s="205"/>
    </row>
    <row r="5" spans="1:11" ht="15.75">
      <c r="A5" s="129"/>
      <c r="B5" s="129"/>
      <c r="C5" s="129"/>
      <c r="D5" s="131"/>
      <c r="E5" s="131"/>
      <c r="G5" s="208" t="s">
        <v>262</v>
      </c>
      <c r="H5" s="26" t="s">
        <v>121</v>
      </c>
      <c r="I5" s="207"/>
      <c r="J5" s="207"/>
      <c r="K5" s="205"/>
    </row>
    <row r="6" spans="1:11" ht="15.75" thickBot="1">
      <c r="A6" s="209" t="s">
        <v>328</v>
      </c>
      <c r="D6" s="139"/>
      <c r="E6" s="139"/>
      <c r="F6" s="139"/>
      <c r="G6" s="24"/>
      <c r="H6" s="210"/>
      <c r="K6" s="205"/>
    </row>
    <row r="7" spans="1:11" ht="15.75" thickTop="1">
      <c r="A7" s="141" t="s">
        <v>122</v>
      </c>
      <c r="B7" s="143"/>
      <c r="C7" s="211" t="s">
        <v>329</v>
      </c>
      <c r="D7" s="144"/>
      <c r="E7" s="144"/>
      <c r="F7" s="144"/>
      <c r="G7" s="144"/>
      <c r="H7" s="143"/>
      <c r="I7" s="144" t="s">
        <v>123</v>
      </c>
      <c r="J7" s="147">
        <v>41032</v>
      </c>
      <c r="K7" s="205"/>
    </row>
    <row r="8" spans="1:11">
      <c r="A8" s="148"/>
      <c r="B8" s="150"/>
      <c r="C8" s="212" t="s">
        <v>330</v>
      </c>
      <c r="D8" s="152"/>
      <c r="E8" s="152"/>
      <c r="F8" s="152"/>
      <c r="G8" s="152"/>
      <c r="H8" s="150"/>
      <c r="I8" s="152" t="s">
        <v>127</v>
      </c>
      <c r="J8" s="155" t="s">
        <v>331</v>
      </c>
      <c r="K8" s="205"/>
    </row>
    <row r="9" spans="1:11" ht="15.75" thickBot="1">
      <c r="A9" s="164" t="s">
        <v>332</v>
      </c>
      <c r="B9" s="213"/>
      <c r="C9" s="214" t="s">
        <v>333</v>
      </c>
      <c r="D9" s="215"/>
      <c r="E9" s="215"/>
      <c r="F9" s="215"/>
      <c r="G9" s="215"/>
      <c r="H9" s="166"/>
      <c r="I9" s="152" t="s">
        <v>131</v>
      </c>
      <c r="J9" s="216" t="s">
        <v>334</v>
      </c>
      <c r="K9" s="205"/>
    </row>
    <row r="10" spans="1:11" ht="16.5" thickTop="1">
      <c r="A10" s="232"/>
      <c r="B10" s="233"/>
      <c r="C10" s="233"/>
      <c r="D10" s="233"/>
      <c r="E10" s="234"/>
      <c r="F10" s="235" t="s">
        <v>322</v>
      </c>
      <c r="G10" s="235" t="s">
        <v>323</v>
      </c>
      <c r="H10" s="235" t="s">
        <v>324</v>
      </c>
      <c r="I10" s="235" t="s">
        <v>325</v>
      </c>
      <c r="J10" s="236" t="s">
        <v>326</v>
      </c>
      <c r="K10" s="205"/>
    </row>
    <row r="11" spans="1:11">
      <c r="A11" s="237"/>
      <c r="B11" s="238"/>
      <c r="C11" s="238" t="s">
        <v>335</v>
      </c>
      <c r="D11" s="238"/>
      <c r="E11" s="239"/>
      <c r="F11" s="240">
        <v>1</v>
      </c>
      <c r="G11" s="240">
        <v>1</v>
      </c>
      <c r="H11" s="240">
        <v>1</v>
      </c>
      <c r="I11" s="240">
        <v>1</v>
      </c>
      <c r="J11" s="241">
        <v>1</v>
      </c>
      <c r="K11" s="205"/>
    </row>
    <row r="12" spans="1:11">
      <c r="A12" s="237"/>
      <c r="B12" s="238"/>
      <c r="C12" s="238" t="s">
        <v>283</v>
      </c>
      <c r="D12" s="238"/>
      <c r="E12" s="239"/>
      <c r="F12" s="242">
        <v>3.9800000000000002E-2</v>
      </c>
      <c r="G12" s="242">
        <v>1.0502</v>
      </c>
      <c r="H12" s="242">
        <v>0.26290000000000002</v>
      </c>
      <c r="I12" s="242">
        <v>3.8399999999999997E-2</v>
      </c>
      <c r="J12" s="243">
        <v>4.4600000000000001E-2</v>
      </c>
      <c r="K12" s="205"/>
    </row>
    <row r="13" spans="1:11">
      <c r="A13" s="237"/>
      <c r="B13" s="238"/>
      <c r="C13" s="238" t="s">
        <v>336</v>
      </c>
      <c r="D13" s="238"/>
      <c r="E13" s="239"/>
      <c r="F13" s="244">
        <v>2</v>
      </c>
      <c r="G13" s="244">
        <v>1</v>
      </c>
      <c r="H13" s="244">
        <v>0.7</v>
      </c>
      <c r="I13" s="244">
        <v>1.7</v>
      </c>
      <c r="J13" s="245">
        <v>-13.2</v>
      </c>
      <c r="K13" s="205"/>
    </row>
    <row r="14" spans="1:11">
      <c r="A14" s="237"/>
      <c r="B14" s="238"/>
      <c r="C14" s="238" t="s">
        <v>337</v>
      </c>
      <c r="D14" s="238"/>
      <c r="E14" s="239"/>
      <c r="F14" s="239"/>
      <c r="G14" s="239"/>
      <c r="H14" s="239"/>
      <c r="I14" s="239" t="s">
        <v>270</v>
      </c>
      <c r="J14" s="246"/>
      <c r="K14" s="205"/>
    </row>
    <row r="15" spans="1:11">
      <c r="A15" s="237"/>
      <c r="B15" s="238"/>
      <c r="C15" s="238" t="s">
        <v>338</v>
      </c>
      <c r="D15" s="238"/>
      <c r="E15" s="239"/>
      <c r="F15" s="239">
        <v>14.9</v>
      </c>
      <c r="G15" s="239">
        <v>10.8</v>
      </c>
      <c r="H15" s="239">
        <v>5.3</v>
      </c>
      <c r="I15" s="239">
        <v>8.1999999999999993</v>
      </c>
      <c r="J15" s="246">
        <v>20.2</v>
      </c>
      <c r="K15" s="205"/>
    </row>
    <row r="16" spans="1:11">
      <c r="A16" s="237"/>
      <c r="B16" s="238"/>
      <c r="C16" s="238" t="s">
        <v>339</v>
      </c>
      <c r="D16" s="238"/>
      <c r="E16" s="239"/>
      <c r="F16" s="239">
        <v>14.9</v>
      </c>
      <c r="G16" s="239">
        <v>10.8</v>
      </c>
      <c r="H16" s="239">
        <v>5.2</v>
      </c>
      <c r="I16" s="239">
        <v>8.1999999999999993</v>
      </c>
      <c r="J16" s="246">
        <v>18.8</v>
      </c>
      <c r="K16" s="205"/>
    </row>
    <row r="17" spans="1:16">
      <c r="A17" s="237"/>
      <c r="B17" s="238"/>
      <c r="C17" s="238" t="s">
        <v>340</v>
      </c>
      <c r="D17" s="238"/>
      <c r="E17" s="239"/>
      <c r="F17" s="242">
        <v>4.02E-2</v>
      </c>
      <c r="G17" s="242">
        <v>1.0238</v>
      </c>
      <c r="H17" s="242">
        <v>0.25779999999999997</v>
      </c>
      <c r="I17" s="242">
        <v>3.8199999999999998E-2</v>
      </c>
      <c r="J17" s="243">
        <v>4.48E-2</v>
      </c>
      <c r="K17" s="205"/>
    </row>
    <row r="18" spans="1:16" ht="15.75" thickBot="1">
      <c r="A18" s="247"/>
      <c r="B18" s="248"/>
      <c r="C18" s="248" t="s">
        <v>341</v>
      </c>
      <c r="D18" s="248"/>
      <c r="E18" s="249"/>
      <c r="F18" s="250">
        <v>67</v>
      </c>
      <c r="G18" s="250">
        <v>67</v>
      </c>
      <c r="H18" s="250">
        <v>67</v>
      </c>
      <c r="I18" s="250">
        <v>67</v>
      </c>
      <c r="J18" s="251">
        <v>67</v>
      </c>
      <c r="K18" s="205"/>
    </row>
    <row r="19" spans="1:16" ht="15.75" thickTop="1">
      <c r="A19" s="252"/>
      <c r="B19" s="252"/>
      <c r="C19" s="252"/>
      <c r="D19" s="252"/>
      <c r="E19" s="252"/>
      <c r="F19" s="252"/>
      <c r="G19" s="252"/>
      <c r="H19" s="252"/>
      <c r="I19" s="252"/>
      <c r="J19" s="252"/>
      <c r="K19" s="205"/>
    </row>
    <row r="20" spans="1:16">
      <c r="A20" s="253"/>
      <c r="B20" s="253"/>
      <c r="C20" s="253"/>
      <c r="D20" s="254"/>
      <c r="E20" s="255" t="s">
        <v>278</v>
      </c>
      <c r="F20" s="253"/>
      <c r="G20" s="256"/>
      <c r="H20" s="257" t="s">
        <v>327</v>
      </c>
      <c r="I20" s="256"/>
      <c r="J20" s="256"/>
      <c r="K20" s="205"/>
      <c r="M20" t="s">
        <v>342</v>
      </c>
    </row>
    <row r="21" spans="1:16" ht="16.5" thickBot="1">
      <c r="A21" s="258" t="s">
        <v>319</v>
      </c>
      <c r="B21" s="258" t="s">
        <v>320</v>
      </c>
      <c r="C21" s="258" t="s">
        <v>321</v>
      </c>
      <c r="D21" s="259" t="s">
        <v>136</v>
      </c>
      <c r="E21" s="260" t="s">
        <v>283</v>
      </c>
      <c r="F21" s="260" t="s">
        <v>322</v>
      </c>
      <c r="G21" s="260" t="s">
        <v>323</v>
      </c>
      <c r="H21" s="260" t="s">
        <v>324</v>
      </c>
      <c r="I21" s="260" t="s">
        <v>325</v>
      </c>
      <c r="J21" s="260" t="s">
        <v>326</v>
      </c>
      <c r="K21" s="205"/>
      <c r="N21" t="s">
        <v>213</v>
      </c>
      <c r="O21" t="s">
        <v>343</v>
      </c>
      <c r="P21" t="s">
        <v>344</v>
      </c>
    </row>
    <row r="22" spans="1:16" ht="15.75" thickTop="1">
      <c r="A22" s="261">
        <v>29</v>
      </c>
      <c r="B22" s="262">
        <v>4011</v>
      </c>
      <c r="C22" s="263">
        <v>50</v>
      </c>
      <c r="D22" s="263">
        <v>1</v>
      </c>
      <c r="E22" s="264">
        <v>1</v>
      </c>
      <c r="F22" s="265">
        <v>1.6588850746268657</v>
      </c>
      <c r="G22" s="265">
        <v>62.534142686567165</v>
      </c>
      <c r="H22" s="265">
        <v>18.06594370683894</v>
      </c>
      <c r="I22" s="265">
        <v>0.2720253731343284</v>
      </c>
      <c r="J22" s="265">
        <v>1.8279473824905326</v>
      </c>
      <c r="K22" s="205"/>
      <c r="M22" s="217">
        <v>50</v>
      </c>
      <c r="N22" s="204">
        <v>1.6588850746268657</v>
      </c>
      <c r="O22" s="204">
        <v>1.5631829850746271</v>
      </c>
      <c r="P22" s="204">
        <v>2.4114599999999999</v>
      </c>
    </row>
    <row r="23" spans="1:16">
      <c r="A23" s="261">
        <v>30</v>
      </c>
      <c r="B23" s="262">
        <v>1628</v>
      </c>
      <c r="C23" s="263">
        <v>50</v>
      </c>
      <c r="D23" s="263">
        <v>3</v>
      </c>
      <c r="E23" s="264">
        <v>1</v>
      </c>
      <c r="F23" s="265">
        <v>1.5631829850746271</v>
      </c>
      <c r="G23" s="265">
        <v>54.203389253731352</v>
      </c>
      <c r="H23" s="265">
        <v>16.419871630652707</v>
      </c>
      <c r="I23" s="265">
        <v>0.24518686567164186</v>
      </c>
      <c r="J23" s="265">
        <v>1.4357352417019382</v>
      </c>
      <c r="K23" s="205"/>
      <c r="M23" s="217">
        <v>51</v>
      </c>
      <c r="N23" s="204">
        <v>1.6681244776119404</v>
      </c>
      <c r="O23" s="204">
        <v>1.6883779104477614</v>
      </c>
      <c r="P23" s="204">
        <v>2.1127880597014927</v>
      </c>
    </row>
    <row r="24" spans="1:16">
      <c r="A24" s="261">
        <v>32</v>
      </c>
      <c r="B24" s="262">
        <v>4017</v>
      </c>
      <c r="C24" s="263">
        <v>50</v>
      </c>
      <c r="D24" s="263">
        <v>164</v>
      </c>
      <c r="E24" s="264">
        <v>1</v>
      </c>
      <c r="F24" s="265">
        <v>2.4114599999999999</v>
      </c>
      <c r="G24" s="265">
        <v>60.387798805970149</v>
      </c>
      <c r="H24" s="265">
        <v>28.470443960793052</v>
      </c>
      <c r="I24" s="265">
        <v>0.24514865671641797</v>
      </c>
      <c r="J24" s="265">
        <v>0.16844208064156826</v>
      </c>
      <c r="K24" s="205"/>
      <c r="M24" s="217">
        <v>52</v>
      </c>
      <c r="N24" s="204">
        <v>1.2808597014925374</v>
      </c>
      <c r="O24" s="204">
        <v>1.2850540298507462</v>
      </c>
      <c r="P24" s="204">
        <v>1.9699092537313432</v>
      </c>
    </row>
    <row r="25" spans="1:16">
      <c r="A25" s="261">
        <v>33</v>
      </c>
      <c r="B25" s="262" t="s">
        <v>270</v>
      </c>
      <c r="C25" s="263" t="s">
        <v>270</v>
      </c>
      <c r="D25" s="263"/>
      <c r="E25" s="264"/>
      <c r="F25" s="265"/>
      <c r="G25" s="265"/>
      <c r="H25" s="265"/>
      <c r="I25" s="265"/>
      <c r="J25" s="265"/>
      <c r="K25" s="205"/>
      <c r="M25" s="217">
        <v>53</v>
      </c>
      <c r="N25" s="204">
        <v>0.88111641791044781</v>
      </c>
      <c r="O25" s="204">
        <v>0.93332149253731367</v>
      </c>
      <c r="P25" s="218">
        <v>1.9670779104477611</v>
      </c>
    </row>
    <row r="26" spans="1:16">
      <c r="A26" s="261">
        <v>34</v>
      </c>
      <c r="B26" s="262">
        <v>4016</v>
      </c>
      <c r="C26" s="262">
        <v>51</v>
      </c>
      <c r="D26" s="262">
        <v>1</v>
      </c>
      <c r="E26" s="264">
        <v>1</v>
      </c>
      <c r="F26" s="265">
        <v>1.6681244776119404</v>
      </c>
      <c r="G26" s="265">
        <v>60.341933731343296</v>
      </c>
      <c r="H26" s="265">
        <v>17.918723591000219</v>
      </c>
      <c r="I26" s="265">
        <v>0.26425970149253736</v>
      </c>
      <c r="J26" s="265">
        <v>1.7125341946981509</v>
      </c>
      <c r="K26" s="205"/>
      <c r="M26" s="217">
        <v>54</v>
      </c>
      <c r="N26" s="204">
        <v>0.56104477611940295</v>
      </c>
      <c r="O26" s="204">
        <v>0.72545880597014933</v>
      </c>
      <c r="P26" s="204">
        <v>2.1045447761194032</v>
      </c>
    </row>
    <row r="27" spans="1:16">
      <c r="A27" s="261">
        <v>35</v>
      </c>
      <c r="B27" s="262">
        <v>4027</v>
      </c>
      <c r="C27" s="262">
        <v>51</v>
      </c>
      <c r="D27" s="262">
        <v>3</v>
      </c>
      <c r="E27" s="264">
        <v>1</v>
      </c>
      <c r="F27" s="265">
        <v>1.6883779104477614</v>
      </c>
      <c r="G27" s="265">
        <v>59.075310447761197</v>
      </c>
      <c r="H27" s="265">
        <v>17.895451124972155</v>
      </c>
      <c r="I27" s="265">
        <v>0.25658000000000009</v>
      </c>
      <c r="J27" s="265">
        <v>1.7404053642236579</v>
      </c>
      <c r="K27" s="205"/>
      <c r="M27" t="s">
        <v>103</v>
      </c>
      <c r="N27" s="204">
        <v>0.36533104477611944</v>
      </c>
      <c r="P27" s="204">
        <v>0.45773552238805981</v>
      </c>
    </row>
    <row r="28" spans="1:16">
      <c r="A28" s="261">
        <v>36</v>
      </c>
      <c r="B28" s="262">
        <v>4018</v>
      </c>
      <c r="C28" s="262">
        <v>51</v>
      </c>
      <c r="D28" s="262">
        <v>46</v>
      </c>
      <c r="E28" s="264">
        <v>1</v>
      </c>
      <c r="F28" s="265">
        <v>2.1127880597014927</v>
      </c>
      <c r="G28" s="265">
        <v>56.670016417910453</v>
      </c>
      <c r="H28" s="265">
        <v>22.870299177990645</v>
      </c>
      <c r="I28" s="265">
        <v>0.27187701492537314</v>
      </c>
      <c r="J28" s="265">
        <v>1.8755781510358658</v>
      </c>
      <c r="K28" s="205"/>
      <c r="M28" s="217">
        <v>55</v>
      </c>
      <c r="N28" s="204">
        <v>0.164403880597015</v>
      </c>
      <c r="O28" s="204">
        <v>0.11630298507462694</v>
      </c>
      <c r="P28" s="204">
        <v>1.780903880597015</v>
      </c>
    </row>
    <row r="29" spans="1:16">
      <c r="A29" s="261">
        <v>37</v>
      </c>
      <c r="B29" s="262" t="s">
        <v>270</v>
      </c>
      <c r="C29" s="262" t="s">
        <v>270</v>
      </c>
      <c r="D29" s="262"/>
      <c r="E29" s="264"/>
      <c r="F29" s="265"/>
      <c r="G29" s="265"/>
      <c r="H29" s="265"/>
      <c r="I29" s="265"/>
      <c r="J29" s="265"/>
      <c r="K29" s="205"/>
      <c r="M29" s="217">
        <v>56</v>
      </c>
      <c r="N29" s="204">
        <v>6.8208059701492657E-2</v>
      </c>
      <c r="O29" s="204">
        <v>4.4141194029850804E-2</v>
      </c>
      <c r="P29" s="204">
        <v>0.29699402985074635</v>
      </c>
    </row>
    <row r="30" spans="1:16">
      <c r="A30" s="261">
        <v>38</v>
      </c>
      <c r="B30" s="262">
        <v>4019</v>
      </c>
      <c r="C30" s="262">
        <v>52</v>
      </c>
      <c r="D30" s="262">
        <v>1</v>
      </c>
      <c r="E30" s="264">
        <v>1</v>
      </c>
      <c r="F30" s="265">
        <v>1.2808597014925374</v>
      </c>
      <c r="G30" s="265">
        <v>56.419864179104486</v>
      </c>
      <c r="H30" s="265">
        <v>12.377045796391178</v>
      </c>
      <c r="I30" s="265">
        <v>0.22206208955223883</v>
      </c>
      <c r="J30" s="265">
        <v>1.0102566362218757</v>
      </c>
      <c r="K30" s="205"/>
    </row>
    <row r="31" spans="1:16">
      <c r="A31" s="261">
        <v>39</v>
      </c>
      <c r="B31" s="262">
        <v>4026</v>
      </c>
      <c r="C31" s="262">
        <v>52</v>
      </c>
      <c r="D31" s="262">
        <v>3</v>
      </c>
      <c r="E31" s="264">
        <v>1</v>
      </c>
      <c r="F31" s="265">
        <v>1.2850540298507462</v>
      </c>
      <c r="G31" s="265">
        <v>56.915805970149258</v>
      </c>
      <c r="H31" s="265">
        <v>13.019762570728448</v>
      </c>
      <c r="I31" s="265">
        <v>0.22587313432835829</v>
      </c>
      <c r="J31" s="265">
        <v>1.078333080864335</v>
      </c>
      <c r="K31" s="205"/>
    </row>
    <row r="32" spans="1:16">
      <c r="A32" s="261">
        <v>40</v>
      </c>
      <c r="B32" s="262">
        <v>4003</v>
      </c>
      <c r="C32" s="262">
        <v>52</v>
      </c>
      <c r="D32" s="262">
        <v>12</v>
      </c>
      <c r="E32" s="264">
        <v>1</v>
      </c>
      <c r="F32" s="265">
        <v>1.9699092537313432</v>
      </c>
      <c r="G32" s="265">
        <v>55.859695522388058</v>
      </c>
      <c r="H32" s="265">
        <v>19.077761058142126</v>
      </c>
      <c r="I32" s="265">
        <v>0.24499582089552246</v>
      </c>
      <c r="J32" s="265">
        <v>3.3600290532412562</v>
      </c>
    </row>
    <row r="33" spans="1:16">
      <c r="A33" s="261">
        <v>41</v>
      </c>
      <c r="B33" s="262" t="s">
        <v>270</v>
      </c>
      <c r="C33" s="262" t="s">
        <v>270</v>
      </c>
      <c r="D33" s="262"/>
      <c r="E33" s="264"/>
      <c r="F33" s="265"/>
      <c r="G33" s="265"/>
      <c r="H33" s="265"/>
      <c r="I33" s="265"/>
      <c r="J33" s="265"/>
    </row>
    <row r="34" spans="1:16" ht="15.75" thickBot="1">
      <c r="A34" s="261">
        <v>42</v>
      </c>
      <c r="B34" s="262">
        <v>4008</v>
      </c>
      <c r="C34" s="262">
        <v>53</v>
      </c>
      <c r="D34" s="262">
        <v>1</v>
      </c>
      <c r="E34" s="264">
        <v>1</v>
      </c>
      <c r="F34" s="265">
        <v>0.88111641791044781</v>
      </c>
      <c r="G34" s="265">
        <v>51.579172238805981</v>
      </c>
      <c r="H34" s="265">
        <v>6.5230601871240808</v>
      </c>
      <c r="I34" s="265">
        <v>0.1416161194029851</v>
      </c>
      <c r="J34" s="265">
        <v>0.69671450657161949</v>
      </c>
      <c r="M34" s="206" t="s">
        <v>323</v>
      </c>
    </row>
    <row r="35" spans="1:16" ht="15.75" thickTop="1">
      <c r="A35" s="261">
        <v>43</v>
      </c>
      <c r="B35" s="262">
        <v>4010</v>
      </c>
      <c r="C35" s="262">
        <v>53</v>
      </c>
      <c r="D35" s="262">
        <v>3</v>
      </c>
      <c r="E35" s="264">
        <v>1</v>
      </c>
      <c r="F35" s="265">
        <v>0.93332149253731367</v>
      </c>
      <c r="G35" s="265">
        <v>52.489441194029851</v>
      </c>
      <c r="H35" s="265">
        <v>6.9032912764535528</v>
      </c>
      <c r="I35" s="265">
        <v>0.1492594029850747</v>
      </c>
      <c r="J35" s="265">
        <v>0.80951652483849401</v>
      </c>
      <c r="N35" t="s">
        <v>213</v>
      </c>
      <c r="O35" t="s">
        <v>343</v>
      </c>
      <c r="P35" t="s">
        <v>344</v>
      </c>
    </row>
    <row r="36" spans="1:16">
      <c r="A36" s="261">
        <v>44</v>
      </c>
      <c r="B36" s="262">
        <v>4001</v>
      </c>
      <c r="C36" s="262">
        <v>53</v>
      </c>
      <c r="D36" s="262">
        <v>17.100000000000001</v>
      </c>
      <c r="E36" s="264">
        <v>1</v>
      </c>
      <c r="F36" s="265">
        <v>1.9670779104477611</v>
      </c>
      <c r="G36" s="265">
        <v>55.981157611940304</v>
      </c>
      <c r="H36" s="265">
        <v>20.098776019157942</v>
      </c>
      <c r="I36" s="265">
        <v>0.24109253731343286</v>
      </c>
      <c r="J36" s="265">
        <v>2.6265977723323677</v>
      </c>
      <c r="M36" s="203">
        <v>50</v>
      </c>
      <c r="N36" s="204">
        <v>62.534142686567165</v>
      </c>
      <c r="O36" s="204">
        <v>54.203389253731352</v>
      </c>
      <c r="P36" s="204">
        <v>60.387798805970149</v>
      </c>
    </row>
    <row r="37" spans="1:16">
      <c r="A37" s="261">
        <v>45</v>
      </c>
      <c r="B37" s="262" t="s">
        <v>270</v>
      </c>
      <c r="C37" s="262" t="s">
        <v>270</v>
      </c>
      <c r="D37" s="261"/>
      <c r="E37" s="264"/>
      <c r="F37" s="265"/>
      <c r="G37" s="265"/>
      <c r="H37" s="265"/>
      <c r="I37" s="265"/>
      <c r="J37" s="265"/>
      <c r="M37" s="202">
        <v>51</v>
      </c>
      <c r="N37" s="204">
        <v>60.341933731343296</v>
      </c>
      <c r="O37" s="204">
        <v>59.075310447761197</v>
      </c>
      <c r="P37" s="204">
        <v>56.670016417910453</v>
      </c>
    </row>
    <row r="38" spans="1:16">
      <c r="A38" s="261">
        <v>46</v>
      </c>
      <c r="B38" s="262">
        <v>1631</v>
      </c>
      <c r="C38" s="262">
        <v>54</v>
      </c>
      <c r="D38" s="262">
        <v>1</v>
      </c>
      <c r="E38" s="264">
        <v>1</v>
      </c>
      <c r="F38" s="265">
        <v>0.56104477611940295</v>
      </c>
      <c r="G38" s="265">
        <v>44.585623880597019</v>
      </c>
      <c r="H38" s="265">
        <v>2.876313479616841</v>
      </c>
      <c r="I38" s="265">
        <v>7.2699104477612006E-2</v>
      </c>
      <c r="J38" s="265">
        <v>0.4008997460458899</v>
      </c>
      <c r="M38" s="202">
        <v>52</v>
      </c>
      <c r="N38" s="204">
        <v>56.419864179104486</v>
      </c>
      <c r="O38" s="204">
        <v>56.915805970149258</v>
      </c>
      <c r="P38" s="204">
        <v>55.859695522388058</v>
      </c>
    </row>
    <row r="39" spans="1:16">
      <c r="A39" s="261">
        <v>47</v>
      </c>
      <c r="B39" s="262">
        <v>1610</v>
      </c>
      <c r="C39" s="262">
        <v>54</v>
      </c>
      <c r="D39" s="262">
        <v>3</v>
      </c>
      <c r="E39" s="264">
        <v>1</v>
      </c>
      <c r="F39" s="265">
        <v>0.72545880597014933</v>
      </c>
      <c r="G39" s="265">
        <v>46.83829910447762</v>
      </c>
      <c r="H39" s="265">
        <v>4.3233706749832921</v>
      </c>
      <c r="I39" s="265">
        <v>0.10330119402985077</v>
      </c>
      <c r="J39" s="265">
        <v>0.60319271107150807</v>
      </c>
      <c r="M39" s="202">
        <v>53</v>
      </c>
      <c r="N39" s="204">
        <v>51.579172238805981</v>
      </c>
      <c r="O39" s="204">
        <v>52.489441194029851</v>
      </c>
      <c r="P39" s="204">
        <v>55.981157611940304</v>
      </c>
    </row>
    <row r="40" spans="1:16">
      <c r="A40" s="261">
        <v>48</v>
      </c>
      <c r="B40" s="262">
        <v>1602</v>
      </c>
      <c r="C40" s="262">
        <v>54</v>
      </c>
      <c r="D40" s="262">
        <v>11</v>
      </c>
      <c r="E40" s="264">
        <v>1</v>
      </c>
      <c r="F40" s="265">
        <v>2.1045447761194032</v>
      </c>
      <c r="G40" s="265">
        <v>55.895731940298511</v>
      </c>
      <c r="H40" s="265">
        <v>14.331893165515705</v>
      </c>
      <c r="I40" s="265">
        <v>0.2563200000000001</v>
      </c>
      <c r="J40" s="265">
        <v>6.9129708754733787</v>
      </c>
      <c r="M40" s="202">
        <v>54</v>
      </c>
      <c r="N40" s="204">
        <v>44.585623880597019</v>
      </c>
      <c r="O40" s="204">
        <v>46.83829910447762</v>
      </c>
      <c r="P40" s="204">
        <v>55.895731940298511</v>
      </c>
    </row>
    <row r="41" spans="1:16">
      <c r="A41" s="261">
        <v>49</v>
      </c>
      <c r="B41" s="262" t="s">
        <v>270</v>
      </c>
      <c r="C41" s="262"/>
      <c r="D41" s="262"/>
      <c r="E41" s="264"/>
      <c r="F41" s="265"/>
      <c r="G41" s="265"/>
      <c r="H41" s="265"/>
      <c r="I41" s="265"/>
      <c r="J41" s="265"/>
      <c r="M41" s="202" t="s">
        <v>315</v>
      </c>
      <c r="N41" s="204">
        <v>43.251277910447762</v>
      </c>
      <c r="P41" s="204">
        <v>40.256527761194036</v>
      </c>
    </row>
    <row r="42" spans="1:16">
      <c r="A42" s="261">
        <v>50</v>
      </c>
      <c r="B42" s="262">
        <v>1618</v>
      </c>
      <c r="C42" s="262">
        <v>55</v>
      </c>
      <c r="D42" s="262">
        <v>1</v>
      </c>
      <c r="E42" s="264">
        <v>1</v>
      </c>
      <c r="F42" s="265">
        <v>0.164403880597015</v>
      </c>
      <c r="G42" s="265">
        <v>45.548034029850754</v>
      </c>
      <c r="H42" s="265">
        <v>0.18922597237692124</v>
      </c>
      <c r="I42" s="265">
        <v>1.1475223880597043E-2</v>
      </c>
      <c r="J42" s="265">
        <v>0.22574996658498553</v>
      </c>
      <c r="M42" s="202">
        <v>55</v>
      </c>
      <c r="N42" s="204">
        <v>45.548034029850754</v>
      </c>
      <c r="O42" s="204">
        <v>45.324597014925374</v>
      </c>
      <c r="P42" s="204">
        <v>52.618203880597008</v>
      </c>
    </row>
    <row r="43" spans="1:16">
      <c r="A43" s="261">
        <v>51</v>
      </c>
      <c r="B43" s="262">
        <v>1625</v>
      </c>
      <c r="C43" s="262">
        <v>55</v>
      </c>
      <c r="D43" s="262">
        <v>3</v>
      </c>
      <c r="E43" s="264">
        <v>1</v>
      </c>
      <c r="F43" s="265">
        <v>0.11630298507462694</v>
      </c>
      <c r="G43" s="265">
        <v>45.324597014925374</v>
      </c>
      <c r="H43" s="265">
        <v>0.24900763198930706</v>
      </c>
      <c r="I43" s="265">
        <v>3.8247761194030389E-3</v>
      </c>
      <c r="J43" s="265">
        <v>0.53996581866785476</v>
      </c>
      <c r="M43" s="202">
        <v>56</v>
      </c>
      <c r="N43" s="204">
        <v>51.240334925373134</v>
      </c>
      <c r="O43" s="204">
        <v>50.603595223880603</v>
      </c>
      <c r="P43" s="204">
        <v>37.424089552238812</v>
      </c>
    </row>
    <row r="44" spans="1:16">
      <c r="A44" s="261">
        <v>52</v>
      </c>
      <c r="B44" s="262">
        <v>4002</v>
      </c>
      <c r="C44" s="262">
        <v>55</v>
      </c>
      <c r="D44" s="262">
        <v>11.5</v>
      </c>
      <c r="E44" s="264">
        <v>1</v>
      </c>
      <c r="F44" s="265">
        <v>1.780903880597015</v>
      </c>
      <c r="G44" s="265">
        <v>52.618203880597008</v>
      </c>
      <c r="H44" s="265">
        <v>8.188868467364669</v>
      </c>
      <c r="I44" s="265">
        <v>0.19504835820895527</v>
      </c>
      <c r="J44" s="265">
        <v>5.4684871686344394</v>
      </c>
    </row>
    <row r="45" spans="1:16">
      <c r="A45" s="261">
        <v>53</v>
      </c>
      <c r="B45" s="262" t="s">
        <v>270</v>
      </c>
      <c r="C45" s="262"/>
      <c r="D45" s="262"/>
      <c r="E45" s="264"/>
      <c r="F45" s="265"/>
      <c r="G45" s="265"/>
      <c r="H45" s="265"/>
      <c r="I45" s="265"/>
      <c r="J45" s="265"/>
    </row>
    <row r="46" spans="1:16">
      <c r="A46" s="261">
        <v>54</v>
      </c>
      <c r="B46" s="262">
        <v>1617</v>
      </c>
      <c r="C46" s="262">
        <v>56</v>
      </c>
      <c r="D46" s="262">
        <v>1</v>
      </c>
      <c r="E46" s="264">
        <v>1</v>
      </c>
      <c r="F46" s="265">
        <v>6.8208059701492657E-2</v>
      </c>
      <c r="G46" s="265">
        <v>51.240334925373134</v>
      </c>
      <c r="H46" s="265">
        <v>4.6736620628202066E-2</v>
      </c>
      <c r="I46" s="265">
        <v>6.7925764515573756E-17</v>
      </c>
      <c r="J46" s="265">
        <v>0.15345740699487637</v>
      </c>
    </row>
    <row r="47" spans="1:16" ht="16.5" thickBot="1">
      <c r="A47" s="261">
        <v>55</v>
      </c>
      <c r="B47" s="262">
        <v>4000</v>
      </c>
      <c r="C47" s="262">
        <v>56</v>
      </c>
      <c r="D47" s="262">
        <v>1</v>
      </c>
      <c r="E47" s="264">
        <v>1</v>
      </c>
      <c r="F47" s="265">
        <v>4.4141194029850804E-2</v>
      </c>
      <c r="G47" s="265">
        <v>50.603595223880603</v>
      </c>
      <c r="H47" s="265">
        <v>0</v>
      </c>
      <c r="I47" s="265">
        <v>0</v>
      </c>
      <c r="J47" s="265">
        <v>0.15440301180663843</v>
      </c>
      <c r="M47" s="206" t="s">
        <v>324</v>
      </c>
    </row>
    <row r="48" spans="1:16" ht="15.75" thickTop="1">
      <c r="A48" s="261">
        <v>56</v>
      </c>
      <c r="B48" s="262">
        <v>1620</v>
      </c>
      <c r="C48" s="262">
        <v>56</v>
      </c>
      <c r="D48" s="262">
        <v>4.5</v>
      </c>
      <c r="E48" s="264">
        <v>1</v>
      </c>
      <c r="F48" s="265">
        <v>0.29699402985074635</v>
      </c>
      <c r="G48" s="265">
        <v>37.424089552238812</v>
      </c>
      <c r="H48" s="265">
        <v>0.12124908888393843</v>
      </c>
      <c r="I48" s="265">
        <v>3.8232835820896059E-3</v>
      </c>
      <c r="J48" s="265">
        <v>0.27622008465136999</v>
      </c>
      <c r="N48" t="s">
        <v>213</v>
      </c>
      <c r="O48" t="s">
        <v>343</v>
      </c>
      <c r="P48" t="s">
        <v>344</v>
      </c>
    </row>
    <row r="49" spans="1:16">
      <c r="A49" s="261">
        <v>57</v>
      </c>
      <c r="B49" s="262" t="s">
        <v>270</v>
      </c>
      <c r="C49" s="262"/>
      <c r="D49" s="262"/>
      <c r="E49" s="264"/>
      <c r="F49" s="265"/>
      <c r="G49" s="265"/>
      <c r="H49" s="265"/>
      <c r="I49" s="265"/>
      <c r="J49" s="265"/>
      <c r="M49" s="203">
        <v>50</v>
      </c>
      <c r="N49" s="204">
        <v>18.06594370683894</v>
      </c>
      <c r="O49" s="204">
        <v>16.419871630652707</v>
      </c>
      <c r="P49" s="204">
        <v>28.470443960793052</v>
      </c>
    </row>
    <row r="50" spans="1:16">
      <c r="A50" s="261">
        <v>58</v>
      </c>
      <c r="B50" s="262">
        <v>4009</v>
      </c>
      <c r="C50" s="262" t="s">
        <v>315</v>
      </c>
      <c r="D50" s="262">
        <v>1</v>
      </c>
      <c r="E50" s="264">
        <v>1</v>
      </c>
      <c r="F50" s="265">
        <v>0.36533104477611944</v>
      </c>
      <c r="G50" s="265">
        <v>43.251277910447762</v>
      </c>
      <c r="H50" s="265">
        <v>1.250726319893072</v>
      </c>
      <c r="I50" s="265">
        <v>3.8226865671641859E-2</v>
      </c>
      <c r="J50" s="265">
        <v>0.61392654488750265</v>
      </c>
      <c r="M50" s="202">
        <v>51</v>
      </c>
      <c r="N50" s="204">
        <v>17.918723591000219</v>
      </c>
      <c r="O50" s="204">
        <v>17.895451124972155</v>
      </c>
      <c r="P50" s="204">
        <v>22.870299177990645</v>
      </c>
    </row>
    <row r="51" spans="1:16">
      <c r="A51" s="261">
        <v>59</v>
      </c>
      <c r="B51" s="262">
        <v>1627</v>
      </c>
      <c r="C51" s="262" t="s">
        <v>315</v>
      </c>
      <c r="D51" s="262">
        <v>5</v>
      </c>
      <c r="E51" s="264">
        <v>1</v>
      </c>
      <c r="F51" s="265">
        <v>0.45773552238805981</v>
      </c>
      <c r="G51" s="265">
        <v>40.256527761194036</v>
      </c>
      <c r="H51" s="265">
        <v>0.99614884829583428</v>
      </c>
      <c r="I51" s="265">
        <v>3.4401492537313512E-2</v>
      </c>
      <c r="J51" s="265">
        <v>0.67758966362218731</v>
      </c>
      <c r="M51" s="202">
        <v>52</v>
      </c>
      <c r="N51" s="204">
        <v>12.377045796391178</v>
      </c>
      <c r="O51" s="204">
        <v>13.019762570728448</v>
      </c>
      <c r="P51" s="204">
        <v>19.077761058142126</v>
      </c>
    </row>
    <row r="52" spans="1:16">
      <c r="A52" s="261">
        <v>60</v>
      </c>
      <c r="B52" s="261" t="s">
        <v>270</v>
      </c>
      <c r="C52" s="261"/>
      <c r="D52" s="261"/>
      <c r="E52" s="264"/>
      <c r="F52" s="265"/>
      <c r="G52" s="265"/>
      <c r="H52" s="265"/>
      <c r="I52" s="265"/>
      <c r="J52" s="265"/>
      <c r="M52" s="202">
        <v>53</v>
      </c>
      <c r="N52" s="204">
        <v>6.5230601871240808</v>
      </c>
      <c r="O52" s="204">
        <v>6.9032912764535528</v>
      </c>
      <c r="P52" s="204">
        <v>20.098776019157942</v>
      </c>
    </row>
    <row r="53" spans="1:16">
      <c r="A53" s="261">
        <v>64</v>
      </c>
      <c r="B53" s="261" t="s">
        <v>316</v>
      </c>
      <c r="C53" s="261"/>
      <c r="D53" s="261"/>
      <c r="E53" s="264">
        <v>1</v>
      </c>
      <c r="F53" s="265">
        <v>1.6595202985074629</v>
      </c>
      <c r="G53" s="265">
        <v>49.301256119402979</v>
      </c>
      <c r="H53" s="265">
        <v>20.136283305858765</v>
      </c>
      <c r="I53" s="265">
        <v>1.5627462686567164</v>
      </c>
      <c r="J53" s="265">
        <v>1.5872742927155268</v>
      </c>
      <c r="M53" s="202">
        <v>54</v>
      </c>
      <c r="N53" s="204">
        <v>2.876313479616841</v>
      </c>
      <c r="O53" s="204">
        <v>4.3233706749832921</v>
      </c>
      <c r="P53" s="204">
        <v>14.331893165515705</v>
      </c>
    </row>
    <row r="54" spans="1:16">
      <c r="A54" s="261">
        <v>67</v>
      </c>
      <c r="B54" s="261" t="s">
        <v>317</v>
      </c>
      <c r="C54" s="261"/>
      <c r="D54" s="261"/>
      <c r="E54" s="264">
        <v>1</v>
      </c>
      <c r="F54" s="265">
        <v>0.16482000000000005</v>
      </c>
      <c r="G54" s="265">
        <v>1.3613399999999996</v>
      </c>
      <c r="H54" s="265">
        <v>1.9172599999999997</v>
      </c>
      <c r="I54" s="265">
        <v>4.202000000000005E-2</v>
      </c>
      <c r="J54" s="265">
        <v>9.8559999999999925E-2</v>
      </c>
      <c r="M54" s="202" t="s">
        <v>315</v>
      </c>
      <c r="N54" s="204">
        <v>1.250726319893072</v>
      </c>
      <c r="P54" s="204">
        <v>0.99614884829583428</v>
      </c>
    </row>
    <row r="55" spans="1:16">
      <c r="A55" s="261">
        <v>67</v>
      </c>
      <c r="B55" s="266" t="s">
        <v>318</v>
      </c>
      <c r="C55" s="266"/>
      <c r="D55" s="266"/>
      <c r="E55" s="267">
        <v>1</v>
      </c>
      <c r="F55" s="268">
        <v>1.5</v>
      </c>
      <c r="G55" s="268">
        <v>48</v>
      </c>
      <c r="H55" s="268">
        <v>18</v>
      </c>
      <c r="I55" s="268">
        <v>1.5</v>
      </c>
      <c r="J55" s="268">
        <v>1.5</v>
      </c>
      <c r="M55" s="202">
        <v>55</v>
      </c>
      <c r="N55" s="204">
        <v>0.18922597237692124</v>
      </c>
      <c r="O55" s="204">
        <v>0.24900763198930706</v>
      </c>
      <c r="P55" s="204">
        <v>8.188868467364669</v>
      </c>
    </row>
    <row r="56" spans="1:16">
      <c r="M56" s="202">
        <v>56</v>
      </c>
      <c r="N56" s="204">
        <v>4.6736620628202066E-2</v>
      </c>
      <c r="O56" s="204">
        <v>0</v>
      </c>
      <c r="P56" s="204">
        <v>0.12124908888393843</v>
      </c>
    </row>
    <row r="57" spans="1:16">
      <c r="F57" s="103" t="s">
        <v>346</v>
      </c>
    </row>
    <row r="58" spans="1:16">
      <c r="A58" s="103" t="s">
        <v>346</v>
      </c>
      <c r="B58" t="s">
        <v>213</v>
      </c>
      <c r="C58" t="s">
        <v>343</v>
      </c>
      <c r="D58" t="s">
        <v>344</v>
      </c>
      <c r="G58" s="103" t="s">
        <v>213</v>
      </c>
      <c r="H58" s="103" t="s">
        <v>360</v>
      </c>
      <c r="I58" s="103" t="s">
        <v>343</v>
      </c>
      <c r="J58" s="103" t="s">
        <v>362</v>
      </c>
      <c r="K58" s="103" t="s">
        <v>344</v>
      </c>
      <c r="L58" s="103" t="s">
        <v>361</v>
      </c>
    </row>
    <row r="59" spans="1:16">
      <c r="A59" s="203">
        <v>50</v>
      </c>
      <c r="B59" s="204">
        <v>18.06594370683894</v>
      </c>
      <c r="C59" s="204">
        <v>16.419871630652707</v>
      </c>
      <c r="D59" s="204">
        <v>28.470443960793052</v>
      </c>
      <c r="F59" s="222">
        <v>50</v>
      </c>
      <c r="G59" s="221">
        <v>20.165916462463802</v>
      </c>
      <c r="H59">
        <v>10.890413075120666</v>
      </c>
      <c r="I59" s="221">
        <v>18.100793738026287</v>
      </c>
      <c r="J59">
        <v>10.504126380232329</v>
      </c>
      <c r="K59" s="221">
        <v>28.884034698151037</v>
      </c>
      <c r="L59">
        <v>11.806309854110395</v>
      </c>
    </row>
    <row r="60" spans="1:16">
      <c r="A60" s="203">
        <v>50</v>
      </c>
      <c r="B60" s="204">
        <v>0.2720253731343284</v>
      </c>
      <c r="C60" s="204">
        <v>0.24518686567164186</v>
      </c>
      <c r="D60" s="204">
        <v>0.24514865671641797</v>
      </c>
      <c r="F60" s="222">
        <v>51</v>
      </c>
      <c r="G60" s="221">
        <v>19.895517487190908</v>
      </c>
      <c r="H60">
        <v>10.741838412833777</v>
      </c>
      <c r="I60" s="221">
        <v>19.892436489195813</v>
      </c>
      <c r="J60">
        <v>10.5991976169756</v>
      </c>
      <c r="K60" s="221">
        <v>25.017754343951886</v>
      </c>
      <c r="L60">
        <v>10.824701073529305</v>
      </c>
    </row>
    <row r="61" spans="1:16">
      <c r="A61" s="203">
        <v>50</v>
      </c>
      <c r="B61" s="204">
        <v>1.8279473824905326</v>
      </c>
      <c r="C61" s="204">
        <v>1.4357352417019382</v>
      </c>
      <c r="D61" s="204">
        <v>0.16844208064156826</v>
      </c>
      <c r="F61" s="223">
        <v>52</v>
      </c>
      <c r="G61" s="221">
        <v>13.609364522165292</v>
      </c>
      <c r="H61">
        <v>9.6630769021530423</v>
      </c>
      <c r="I61" s="221">
        <v>14.32396878592114</v>
      </c>
      <c r="J61">
        <v>10.13168494731746</v>
      </c>
      <c r="K61" s="221">
        <v>22.682785932278904</v>
      </c>
      <c r="L61">
        <v>9.6845887809327262</v>
      </c>
    </row>
    <row r="62" spans="1:16">
      <c r="A62" s="203" t="s">
        <v>347</v>
      </c>
      <c r="B62" s="220">
        <f>SUM(B59:B61)</f>
        <v>20.165916462463802</v>
      </c>
      <c r="C62" s="220">
        <f t="shared" ref="C62:D62" si="0">SUM(C59:C61)</f>
        <v>18.100793738026287</v>
      </c>
      <c r="D62" s="220">
        <f t="shared" si="0"/>
        <v>28.884034698151037</v>
      </c>
      <c r="F62" s="223">
        <v>53</v>
      </c>
      <c r="G62" s="221">
        <v>7.3613908130986854</v>
      </c>
      <c r="H62">
        <v>7.4031763051168697</v>
      </c>
      <c r="I62" s="221">
        <v>7.8620672042771211</v>
      </c>
      <c r="J62">
        <v>7.3964773463925813</v>
      </c>
      <c r="K62" s="221">
        <v>22.96646632880374</v>
      </c>
      <c r="L62">
        <v>10.217580052323859</v>
      </c>
    </row>
    <row r="63" spans="1:16">
      <c r="A63" s="202">
        <v>51</v>
      </c>
      <c r="B63" s="204">
        <v>17.918723591000219</v>
      </c>
      <c r="C63" s="204">
        <v>17.895451124972155</v>
      </c>
      <c r="D63" s="204">
        <v>22.870299177990645</v>
      </c>
      <c r="F63" s="223">
        <v>54</v>
      </c>
      <c r="G63" s="221">
        <v>3.3499123301403428</v>
      </c>
      <c r="H63">
        <v>5.1267093145604781</v>
      </c>
      <c r="I63" s="221">
        <v>5.0298645800846513</v>
      </c>
      <c r="J63">
        <v>5.9594985123954602</v>
      </c>
      <c r="K63" s="221">
        <v>21.501184040989084</v>
      </c>
      <c r="L63">
        <v>6.8099730298646648</v>
      </c>
    </row>
    <row r="64" spans="1:16" ht="16.5" thickBot="1">
      <c r="A64" s="202">
        <v>51</v>
      </c>
      <c r="B64" s="204">
        <v>0.26425970149253736</v>
      </c>
      <c r="C64" s="204">
        <v>0.25658000000000009</v>
      </c>
      <c r="D64" s="204">
        <v>0.27187701492537314</v>
      </c>
      <c r="F64" s="223" t="s">
        <v>315</v>
      </c>
      <c r="G64" s="221">
        <v>1.9028797304522165</v>
      </c>
      <c r="H64">
        <v>3.4235423947054282</v>
      </c>
      <c r="I64" s="221">
        <v>0</v>
      </c>
      <c r="K64" s="221">
        <v>1.708140004455335</v>
      </c>
      <c r="L64">
        <v>2.1762541895346228</v>
      </c>
      <c r="M64" s="206" t="s">
        <v>325</v>
      </c>
    </row>
    <row r="65" spans="1:16" ht="15.75" thickTop="1">
      <c r="A65" s="202">
        <v>51</v>
      </c>
      <c r="B65" s="204">
        <v>1.7125341946981509</v>
      </c>
      <c r="C65" s="204">
        <v>1.7404053642236579</v>
      </c>
      <c r="D65" s="204">
        <v>1.8755781510358658</v>
      </c>
      <c r="F65" s="223">
        <v>55</v>
      </c>
      <c r="G65" s="221">
        <v>0.42645116284250384</v>
      </c>
      <c r="H65">
        <v>1.1509823958520169</v>
      </c>
      <c r="I65" s="221">
        <v>0.79279822677656486</v>
      </c>
      <c r="J65">
        <v>2.141025286922162</v>
      </c>
      <c r="K65" s="221">
        <v>13.852403994208064</v>
      </c>
      <c r="L65">
        <v>4.5981529697265318</v>
      </c>
      <c r="N65" t="s">
        <v>213</v>
      </c>
      <c r="O65" t="s">
        <v>343</v>
      </c>
      <c r="P65" t="s">
        <v>344</v>
      </c>
    </row>
    <row r="66" spans="1:16">
      <c r="A66" s="202">
        <v>51</v>
      </c>
      <c r="B66" s="220">
        <f>SUM(B63:B65)</f>
        <v>19.895517487190908</v>
      </c>
      <c r="C66" s="220">
        <f t="shared" ref="C66:D66" si="1">SUM(C63:C65)</f>
        <v>19.892436489195813</v>
      </c>
      <c r="D66" s="220">
        <f t="shared" si="1"/>
        <v>25.017754343951886</v>
      </c>
      <c r="F66" s="223">
        <v>56</v>
      </c>
      <c r="G66" s="221">
        <v>0.2001940276230785</v>
      </c>
      <c r="H66">
        <v>0.68520671651915188</v>
      </c>
      <c r="I66" s="221">
        <v>0.15440301180663843</v>
      </c>
      <c r="J66">
        <v>0</v>
      </c>
      <c r="K66" s="221">
        <v>0.40129245711739803</v>
      </c>
      <c r="L66">
        <v>0.40825429704722305</v>
      </c>
      <c r="M66" s="203">
        <v>50</v>
      </c>
      <c r="N66" s="204">
        <v>0.2720253731343284</v>
      </c>
      <c r="O66" s="204">
        <v>0.24518686567164186</v>
      </c>
      <c r="P66" s="204">
        <v>0.24514865671641797</v>
      </c>
    </row>
    <row r="67" spans="1:16">
      <c r="A67" s="202">
        <v>52</v>
      </c>
      <c r="B67" s="204">
        <v>12.377045796391178</v>
      </c>
      <c r="C67" s="204">
        <v>13.019762570728448</v>
      </c>
      <c r="D67" s="204">
        <v>19.077761058142126</v>
      </c>
      <c r="M67" s="202">
        <v>51</v>
      </c>
      <c r="N67" s="204">
        <v>0.26425970149253736</v>
      </c>
      <c r="O67" s="204">
        <v>0.25658000000000009</v>
      </c>
      <c r="P67" s="204">
        <v>0.27187701492537314</v>
      </c>
    </row>
    <row r="68" spans="1:16">
      <c r="A68" s="202">
        <v>52</v>
      </c>
      <c r="B68" s="204">
        <v>0.22206208955223883</v>
      </c>
      <c r="C68" s="204">
        <v>0.22587313432835829</v>
      </c>
      <c r="D68" s="204">
        <v>0.24499582089552246</v>
      </c>
      <c r="M68" s="202">
        <v>52</v>
      </c>
      <c r="N68" s="204">
        <v>0.22206208955223883</v>
      </c>
      <c r="O68" s="204">
        <v>0.22587313432835829</v>
      </c>
      <c r="P68" s="204">
        <v>0.24499582089552246</v>
      </c>
    </row>
    <row r="69" spans="1:16">
      <c r="A69" s="202">
        <v>52</v>
      </c>
      <c r="B69" s="204">
        <v>1.0102566362218757</v>
      </c>
      <c r="C69" s="204">
        <v>1.078333080864335</v>
      </c>
      <c r="D69" s="204">
        <v>3.3600290532412562</v>
      </c>
      <c r="M69" s="202">
        <v>53</v>
      </c>
      <c r="N69" s="204">
        <v>0.1416161194029851</v>
      </c>
      <c r="O69" s="204">
        <v>0.1492594029850747</v>
      </c>
      <c r="P69" s="204">
        <v>0.24109253731343286</v>
      </c>
    </row>
    <row r="70" spans="1:16">
      <c r="A70" s="202" t="s">
        <v>348</v>
      </c>
      <c r="B70" s="220">
        <f>SUM(B67:B69)</f>
        <v>13.609364522165292</v>
      </c>
      <c r="C70" s="220">
        <f t="shared" ref="C70:D70" si="2">SUM(C67:C69)</f>
        <v>14.32396878592114</v>
      </c>
      <c r="D70" s="220">
        <f t="shared" si="2"/>
        <v>22.682785932278904</v>
      </c>
      <c r="M70" s="202">
        <v>54</v>
      </c>
      <c r="N70" s="204">
        <v>7.2699104477612006E-2</v>
      </c>
      <c r="O70" s="204">
        <v>0.10330119402985077</v>
      </c>
      <c r="P70" s="204">
        <v>0.2563200000000001</v>
      </c>
    </row>
    <row r="71" spans="1:16">
      <c r="A71" s="202">
        <v>53</v>
      </c>
      <c r="B71" s="204">
        <v>6.5230601871240808</v>
      </c>
      <c r="C71" s="204">
        <v>6.9032912764535528</v>
      </c>
      <c r="D71" s="204">
        <v>20.098776019157942</v>
      </c>
      <c r="M71" s="202" t="s">
        <v>315</v>
      </c>
      <c r="N71" s="204">
        <v>3.8226865671641859E-2</v>
      </c>
      <c r="P71" s="204">
        <v>3.4401492537313512E-2</v>
      </c>
    </row>
    <row r="72" spans="1:16">
      <c r="A72" s="202">
        <v>53</v>
      </c>
      <c r="B72" s="204">
        <v>0.1416161194029851</v>
      </c>
      <c r="C72" s="204">
        <v>0.1492594029850747</v>
      </c>
      <c r="D72" s="204">
        <v>0.24109253731343286</v>
      </c>
      <c r="M72" s="202">
        <v>55</v>
      </c>
      <c r="N72" s="204">
        <v>1.1475223880597043E-2</v>
      </c>
      <c r="O72" s="204">
        <v>3.8247761194030389E-3</v>
      </c>
      <c r="P72" s="204">
        <v>0.19504835820895527</v>
      </c>
    </row>
    <row r="73" spans="1:16">
      <c r="A73" s="202">
        <v>53</v>
      </c>
      <c r="B73" s="204">
        <v>0.69671450657161949</v>
      </c>
      <c r="C73" s="204">
        <v>0.80951652483849401</v>
      </c>
      <c r="D73" s="204">
        <v>2.6265977723323677</v>
      </c>
      <c r="M73" s="202">
        <v>56</v>
      </c>
      <c r="N73" s="204">
        <v>6.7925764515573756E-17</v>
      </c>
      <c r="O73" s="204">
        <v>0</v>
      </c>
      <c r="P73" s="204">
        <v>3.8232835820896059E-3</v>
      </c>
    </row>
    <row r="74" spans="1:16">
      <c r="A74" s="202" t="s">
        <v>349</v>
      </c>
      <c r="B74" s="220">
        <f>SUM(B71:B73)</f>
        <v>7.3613908130986854</v>
      </c>
      <c r="C74" s="220">
        <f t="shared" ref="C74" si="3">SUM(C71:C73)</f>
        <v>7.8620672042771211</v>
      </c>
      <c r="D74" s="220">
        <f t="shared" ref="D74" si="4">SUM(D71:D73)</f>
        <v>22.96646632880374</v>
      </c>
    </row>
    <row r="75" spans="1:16">
      <c r="A75" s="202">
        <v>54</v>
      </c>
      <c r="B75" s="204">
        <v>2.876313479616841</v>
      </c>
      <c r="C75" s="204">
        <v>4.3233706749832921</v>
      </c>
      <c r="D75" s="204">
        <v>14.331893165515705</v>
      </c>
    </row>
    <row r="76" spans="1:16">
      <c r="A76" s="202">
        <v>54</v>
      </c>
      <c r="B76" s="204">
        <v>7.2699104477612006E-2</v>
      </c>
      <c r="C76" s="204">
        <v>0.10330119402985077</v>
      </c>
      <c r="D76" s="204">
        <v>0.2563200000000001</v>
      </c>
    </row>
    <row r="77" spans="1:16">
      <c r="A77" s="202">
        <v>54</v>
      </c>
      <c r="B77" s="204">
        <v>0.4008997460458899</v>
      </c>
      <c r="C77" s="204">
        <v>0.60319271107150807</v>
      </c>
      <c r="D77" s="204">
        <v>6.9129708754733787</v>
      </c>
    </row>
    <row r="78" spans="1:16" ht="16.5" thickBot="1">
      <c r="A78" s="202" t="s">
        <v>350</v>
      </c>
      <c r="B78" s="220">
        <f>SUM(B75:B77)</f>
        <v>3.3499123301403428</v>
      </c>
      <c r="C78" s="220">
        <f>SUM(C75:C77)</f>
        <v>5.0298645800846513</v>
      </c>
      <c r="D78" s="220">
        <f t="shared" ref="D78" si="5">SUM(D75:D77)</f>
        <v>21.501184040989084</v>
      </c>
      <c r="M78" s="206" t="s">
        <v>326</v>
      </c>
    </row>
    <row r="79" spans="1:16" ht="15.75" thickTop="1">
      <c r="A79" s="202" t="s">
        <v>315</v>
      </c>
      <c r="B79" s="204">
        <v>1.250726319893072</v>
      </c>
      <c r="D79" s="204">
        <v>0.99614884829583428</v>
      </c>
      <c r="N79" t="s">
        <v>213</v>
      </c>
      <c r="O79" t="s">
        <v>343</v>
      </c>
      <c r="P79" t="s">
        <v>344</v>
      </c>
    </row>
    <row r="80" spans="1:16">
      <c r="A80" s="202" t="s">
        <v>315</v>
      </c>
      <c r="B80" s="204">
        <v>3.8226865671641859E-2</v>
      </c>
      <c r="D80" s="204">
        <v>3.4401492537313512E-2</v>
      </c>
      <c r="M80" s="203">
        <v>50</v>
      </c>
      <c r="N80" s="204">
        <v>1.8279473824905326</v>
      </c>
      <c r="O80" s="204">
        <v>1.4357352417019382</v>
      </c>
      <c r="P80" s="204">
        <v>0.16844208064156826</v>
      </c>
    </row>
    <row r="81" spans="1:16">
      <c r="A81" s="202" t="s">
        <v>315</v>
      </c>
      <c r="B81" s="204">
        <v>0.61392654488750265</v>
      </c>
      <c r="D81" s="204">
        <v>0.67758966362218731</v>
      </c>
      <c r="M81" s="202">
        <v>51</v>
      </c>
      <c r="N81" s="204">
        <v>1.7125341946981509</v>
      </c>
      <c r="O81" s="204">
        <v>1.7404053642236579</v>
      </c>
      <c r="P81" s="204">
        <v>1.8755781510358658</v>
      </c>
    </row>
    <row r="82" spans="1:16">
      <c r="A82" s="202" t="s">
        <v>351</v>
      </c>
      <c r="B82" s="220">
        <f>SUM(B79:B81)</f>
        <v>1.9028797304522165</v>
      </c>
      <c r="C82" s="220">
        <f t="shared" ref="C82:D82" si="6">SUM(C79:C81)</f>
        <v>0</v>
      </c>
      <c r="D82" s="220">
        <f t="shared" si="6"/>
        <v>1.708140004455335</v>
      </c>
      <c r="M82" s="202">
        <v>52</v>
      </c>
      <c r="N82" s="204">
        <v>1.0102566362218757</v>
      </c>
      <c r="O82" s="204">
        <v>1.078333080864335</v>
      </c>
      <c r="P82" s="204">
        <v>3.3600290532412562</v>
      </c>
    </row>
    <row r="83" spans="1:16">
      <c r="A83" s="202">
        <v>55</v>
      </c>
      <c r="B83" s="204">
        <v>0.18922597237692124</v>
      </c>
      <c r="C83" s="204">
        <v>0.24900763198930706</v>
      </c>
      <c r="D83" s="204">
        <v>8.188868467364669</v>
      </c>
      <c r="M83" s="202">
        <v>53</v>
      </c>
      <c r="N83" s="204">
        <v>0.69671450657161949</v>
      </c>
      <c r="O83" s="204">
        <v>0.80951652483849401</v>
      </c>
      <c r="P83" s="204">
        <v>2.6265977723323677</v>
      </c>
    </row>
    <row r="84" spans="1:16">
      <c r="A84" s="202">
        <v>55</v>
      </c>
      <c r="B84" s="204">
        <v>1.1475223880597043E-2</v>
      </c>
      <c r="C84" s="204">
        <v>3.8247761194030389E-3</v>
      </c>
      <c r="D84" s="204">
        <v>0.19504835820895527</v>
      </c>
      <c r="M84" s="202">
        <v>54</v>
      </c>
      <c r="N84" s="204">
        <v>0.4008997460458899</v>
      </c>
      <c r="O84" s="204">
        <v>0.60319271107150807</v>
      </c>
      <c r="P84" s="204">
        <v>6.9129708754733787</v>
      </c>
    </row>
    <row r="85" spans="1:16">
      <c r="A85" s="202">
        <v>55</v>
      </c>
      <c r="B85" s="204">
        <v>0.22574996658498553</v>
      </c>
      <c r="C85" s="204">
        <v>0.53996581866785476</v>
      </c>
      <c r="D85" s="204">
        <v>5.4684871686344394</v>
      </c>
      <c r="M85" s="202" t="s">
        <v>315</v>
      </c>
      <c r="N85" s="204">
        <v>0.61392654488750265</v>
      </c>
      <c r="P85" s="204">
        <v>0.67758966362218731</v>
      </c>
    </row>
    <row r="86" spans="1:16">
      <c r="A86" s="202" t="s">
        <v>352</v>
      </c>
      <c r="B86" s="220">
        <f>SUM(B83:B85)</f>
        <v>0.42645116284250384</v>
      </c>
      <c r="C86" s="220">
        <f t="shared" ref="C86:D86" si="7">SUM(C83:C85)</f>
        <v>0.79279822677656486</v>
      </c>
      <c r="D86" s="220">
        <f t="shared" si="7"/>
        <v>13.852403994208064</v>
      </c>
      <c r="M86" s="202">
        <v>55</v>
      </c>
      <c r="N86" s="204">
        <v>0.22574996658498553</v>
      </c>
      <c r="O86" s="204">
        <v>0.53996581866785476</v>
      </c>
      <c r="P86" s="204">
        <v>5.4684871686344394</v>
      </c>
    </row>
    <row r="87" spans="1:16">
      <c r="A87" s="202">
        <v>56</v>
      </c>
      <c r="B87" s="204">
        <v>4.6736620628202066E-2</v>
      </c>
      <c r="C87" s="204">
        <v>0</v>
      </c>
      <c r="D87" s="204">
        <v>0.12124908888393843</v>
      </c>
      <c r="M87" s="202">
        <v>56</v>
      </c>
      <c r="N87" s="204">
        <v>0.15345740699487637</v>
      </c>
      <c r="O87" s="204">
        <v>0.15440301180663843</v>
      </c>
      <c r="P87" s="204">
        <v>0.27622008465136999</v>
      </c>
    </row>
    <row r="88" spans="1:16">
      <c r="A88" s="202">
        <v>56</v>
      </c>
      <c r="B88" s="204">
        <v>6.7925764515573756E-17</v>
      </c>
      <c r="C88" s="204">
        <v>0</v>
      </c>
      <c r="D88" s="204">
        <v>3.8232835820896059E-3</v>
      </c>
    </row>
    <row r="89" spans="1:16">
      <c r="A89" s="202">
        <v>56</v>
      </c>
      <c r="B89" s="204">
        <v>0.15345740699487637</v>
      </c>
      <c r="C89" s="204">
        <v>0.15440301180663843</v>
      </c>
      <c r="D89" s="204">
        <v>0.27622008465136999</v>
      </c>
    </row>
    <row r="90" spans="1:16">
      <c r="A90" s="202" t="s">
        <v>353</v>
      </c>
      <c r="B90" s="220">
        <f>SUM(B87:B89)</f>
        <v>0.2001940276230785</v>
      </c>
      <c r="C90" s="220">
        <f t="shared" ref="C90" si="8">SUM(C87:C89)</f>
        <v>0.15440301180663843</v>
      </c>
      <c r="D90" s="220">
        <f>SUM(D87:D89)</f>
        <v>0.40129245711739803</v>
      </c>
    </row>
    <row r="91" spans="1:16">
      <c r="N91" s="204"/>
    </row>
    <row r="92" spans="1:16">
      <c r="B92" s="103" t="s">
        <v>373</v>
      </c>
      <c r="C92" s="103" t="s">
        <v>355</v>
      </c>
      <c r="D92" s="103" t="s">
        <v>359</v>
      </c>
      <c r="E92" s="103" t="s">
        <v>374</v>
      </c>
      <c r="F92" s="103" t="s">
        <v>356</v>
      </c>
      <c r="G92" s="103" t="s">
        <v>359</v>
      </c>
      <c r="H92" s="103" t="s">
        <v>375</v>
      </c>
      <c r="I92" s="103" t="s">
        <v>357</v>
      </c>
      <c r="J92" s="103" t="s">
        <v>359</v>
      </c>
    </row>
    <row r="93" spans="1:16">
      <c r="A93" s="203">
        <v>50</v>
      </c>
      <c r="B93" s="204">
        <v>18.06594370683894</v>
      </c>
      <c r="C93" s="204">
        <v>1.6588850746268657</v>
      </c>
      <c r="D93">
        <f>(B93/C93)</f>
        <v>10.890413075120666</v>
      </c>
      <c r="E93" s="204">
        <v>16.419871630652707</v>
      </c>
      <c r="F93" s="204">
        <v>1.5631829850746271</v>
      </c>
      <c r="G93">
        <f>(E93/F93)</f>
        <v>10.504126380232329</v>
      </c>
      <c r="H93" s="204">
        <v>28.470443960793052</v>
      </c>
      <c r="I93" s="204">
        <v>2.4114599999999999</v>
      </c>
      <c r="J93">
        <f>(H93/I93)</f>
        <v>11.806309854110395</v>
      </c>
    </row>
    <row r="94" spans="1:16">
      <c r="A94" s="203">
        <v>51</v>
      </c>
      <c r="B94" s="204">
        <v>17.918723591000219</v>
      </c>
      <c r="C94" s="204">
        <v>1.6681244776119404</v>
      </c>
      <c r="D94">
        <f t="shared" ref="D94:D100" si="9">(B94/C94)</f>
        <v>10.741838412833777</v>
      </c>
      <c r="E94" s="204">
        <v>17.895451124972155</v>
      </c>
      <c r="F94" s="204">
        <v>1.6883779104477614</v>
      </c>
      <c r="G94">
        <f t="shared" ref="G94:G97" si="10">(E94/F94)</f>
        <v>10.5991976169756</v>
      </c>
      <c r="H94" s="204">
        <v>22.870299177990645</v>
      </c>
      <c r="I94" s="204">
        <v>2.1127880597014927</v>
      </c>
      <c r="J94">
        <f t="shared" ref="J94:J100" si="11">(H94/I94)</f>
        <v>10.824701073529305</v>
      </c>
    </row>
    <row r="95" spans="1:16">
      <c r="A95" s="202">
        <v>52</v>
      </c>
      <c r="B95" s="204">
        <v>12.377045796391178</v>
      </c>
      <c r="C95" s="204">
        <v>1.2808597014925374</v>
      </c>
      <c r="D95">
        <f t="shared" si="9"/>
        <v>9.6630769021530423</v>
      </c>
      <c r="E95" s="204">
        <v>13.019762570728448</v>
      </c>
      <c r="F95" s="204">
        <v>1.2850540298507462</v>
      </c>
      <c r="G95">
        <f t="shared" si="10"/>
        <v>10.13168494731746</v>
      </c>
      <c r="H95" s="204">
        <v>19.077761058142126</v>
      </c>
      <c r="I95" s="204">
        <v>1.9699092537313432</v>
      </c>
      <c r="J95">
        <f t="shared" si="11"/>
        <v>9.6845887809327262</v>
      </c>
      <c r="N95" s="204"/>
    </row>
    <row r="96" spans="1:16">
      <c r="A96" s="202">
        <v>53</v>
      </c>
      <c r="B96" s="204">
        <v>6.5230601871240808</v>
      </c>
      <c r="C96" s="204">
        <v>0.88111641791044781</v>
      </c>
      <c r="D96">
        <f t="shared" si="9"/>
        <v>7.4031763051168697</v>
      </c>
      <c r="E96" s="204">
        <v>6.9032912764535528</v>
      </c>
      <c r="F96" s="204">
        <v>0.93332149253731367</v>
      </c>
      <c r="G96">
        <f t="shared" si="10"/>
        <v>7.3964773463925813</v>
      </c>
      <c r="H96" s="204">
        <v>20.098776019157942</v>
      </c>
      <c r="I96" s="218">
        <v>1.9670779104477611</v>
      </c>
      <c r="J96">
        <f t="shared" si="11"/>
        <v>10.217580052323859</v>
      </c>
    </row>
    <row r="97" spans="1:18">
      <c r="A97" s="202">
        <v>54</v>
      </c>
      <c r="B97" s="204">
        <v>2.876313479616841</v>
      </c>
      <c r="C97" s="204">
        <v>0.56104477611940295</v>
      </c>
      <c r="D97">
        <f t="shared" si="9"/>
        <v>5.1267093145604781</v>
      </c>
      <c r="E97" s="204">
        <v>4.3233706749832921</v>
      </c>
      <c r="F97" s="204">
        <v>0.72545880597014933</v>
      </c>
      <c r="G97">
        <f t="shared" si="10"/>
        <v>5.9594985123954602</v>
      </c>
      <c r="H97" s="204">
        <v>14.331893165515705</v>
      </c>
      <c r="I97" s="204">
        <v>2.1045447761194032</v>
      </c>
      <c r="J97">
        <f t="shared" si="11"/>
        <v>6.8099730298646648</v>
      </c>
    </row>
    <row r="98" spans="1:18">
      <c r="A98" s="202" t="s">
        <v>315</v>
      </c>
      <c r="B98" s="204">
        <v>1.250726319893072</v>
      </c>
      <c r="C98" s="204">
        <v>0.36533104477611944</v>
      </c>
      <c r="D98">
        <f t="shared" si="9"/>
        <v>3.4235423947054282</v>
      </c>
      <c r="H98" s="204">
        <v>0.99614884829583428</v>
      </c>
      <c r="I98" s="204">
        <v>0.45773552238805981</v>
      </c>
      <c r="J98">
        <f t="shared" si="11"/>
        <v>2.1762541895346228</v>
      </c>
    </row>
    <row r="99" spans="1:18">
      <c r="A99" s="202">
        <v>55</v>
      </c>
      <c r="B99" s="204">
        <v>0.18922597237692124</v>
      </c>
      <c r="C99" s="204">
        <v>0.164403880597015</v>
      </c>
      <c r="D99">
        <f t="shared" si="9"/>
        <v>1.1509823958520169</v>
      </c>
      <c r="E99" s="204">
        <v>0.24900763198930706</v>
      </c>
      <c r="F99" s="204">
        <v>0.11630298507462694</v>
      </c>
      <c r="G99">
        <f t="shared" ref="G99:G100" si="12">(E99/F99)</f>
        <v>2.141025286922162</v>
      </c>
      <c r="H99" s="204">
        <v>8.188868467364669</v>
      </c>
      <c r="I99" s="204">
        <v>1.780903880597015</v>
      </c>
      <c r="J99">
        <f t="shared" si="11"/>
        <v>4.5981529697265318</v>
      </c>
    </row>
    <row r="100" spans="1:18">
      <c r="A100" s="202">
        <v>56</v>
      </c>
      <c r="B100" s="204">
        <v>4.6736620628202066E-2</v>
      </c>
      <c r="C100" s="204">
        <v>6.8208059701492657E-2</v>
      </c>
      <c r="D100">
        <f t="shared" si="9"/>
        <v>0.68520671651915188</v>
      </c>
      <c r="E100" s="204">
        <v>0</v>
      </c>
      <c r="F100" s="204">
        <v>4.4141194029850804E-2</v>
      </c>
      <c r="G100">
        <f t="shared" si="12"/>
        <v>0</v>
      </c>
      <c r="H100" s="204">
        <v>0.12124908888393843</v>
      </c>
      <c r="I100" s="204">
        <v>0.29699402985074635</v>
      </c>
      <c r="J100">
        <f t="shared" si="11"/>
        <v>0.40825429704722305</v>
      </c>
    </row>
    <row r="103" spans="1:18">
      <c r="A103" t="s">
        <v>358</v>
      </c>
    </row>
    <row r="104" spans="1:18" ht="18">
      <c r="B104" t="s">
        <v>359</v>
      </c>
      <c r="C104" t="s">
        <v>359</v>
      </c>
      <c r="D104" t="s">
        <v>359</v>
      </c>
      <c r="F104" s="231" t="s">
        <v>152</v>
      </c>
      <c r="G104" s="225" t="s">
        <v>364</v>
      </c>
      <c r="H104" s="225" t="s">
        <v>370</v>
      </c>
      <c r="I104" s="225" t="s">
        <v>365</v>
      </c>
      <c r="J104" s="225" t="s">
        <v>366</v>
      </c>
      <c r="K104" s="225" t="s">
        <v>367</v>
      </c>
      <c r="L104" s="225" t="s">
        <v>372</v>
      </c>
      <c r="M104" s="225" t="s">
        <v>368</v>
      </c>
      <c r="N104" s="225" t="s">
        <v>369</v>
      </c>
      <c r="O104" s="225" t="s">
        <v>354</v>
      </c>
      <c r="P104" s="225" t="s">
        <v>371</v>
      </c>
      <c r="Q104" s="225" t="s">
        <v>361</v>
      </c>
      <c r="R104" s="225" t="s">
        <v>363</v>
      </c>
    </row>
    <row r="105" spans="1:18">
      <c r="A105" s="203">
        <v>50</v>
      </c>
      <c r="B105">
        <v>12.156307131161414</v>
      </c>
      <c r="C105">
        <v>11.579446495294437</v>
      </c>
      <c r="D105">
        <v>11.977820365318536</v>
      </c>
      <c r="F105" s="226">
        <v>50</v>
      </c>
      <c r="G105" s="227">
        <v>20.165916462463802</v>
      </c>
      <c r="H105" s="229">
        <v>1.6588850746268657</v>
      </c>
      <c r="I105" s="228">
        <v>10.890413075120666</v>
      </c>
      <c r="J105" s="229">
        <v>62.534142686567165</v>
      </c>
      <c r="K105" s="227">
        <v>18.100793738026287</v>
      </c>
      <c r="L105" s="229">
        <v>1.5631829850746271</v>
      </c>
      <c r="M105" s="228">
        <v>10.504126380232329</v>
      </c>
      <c r="N105" s="229">
        <v>54.203389253731352</v>
      </c>
      <c r="O105" s="227">
        <v>28.884034698151037</v>
      </c>
      <c r="P105" s="229">
        <v>2.4114599999999999</v>
      </c>
      <c r="Q105" s="228">
        <v>11.806309854110395</v>
      </c>
      <c r="R105" s="229">
        <v>60.387798805970149</v>
      </c>
    </row>
    <row r="106" spans="1:18">
      <c r="A106" s="203">
        <v>51</v>
      </c>
      <c r="B106">
        <v>11.92687821215417</v>
      </c>
      <c r="C106">
        <v>11.781981016276324</v>
      </c>
      <c r="D106">
        <v>11.841109300611318</v>
      </c>
      <c r="F106" s="226">
        <v>51</v>
      </c>
      <c r="G106" s="227">
        <v>19.895517487190908</v>
      </c>
      <c r="H106" s="229">
        <v>1.6681244776119404</v>
      </c>
      <c r="I106" s="228">
        <v>10.741838412833777</v>
      </c>
      <c r="J106" s="229">
        <v>60.341933731343296</v>
      </c>
      <c r="K106" s="227">
        <v>19.892436489195813</v>
      </c>
      <c r="L106" s="229">
        <v>1.6883779104477614</v>
      </c>
      <c r="M106" s="228">
        <v>10.5991976169756</v>
      </c>
      <c r="N106" s="229">
        <v>59.075310447761197</v>
      </c>
      <c r="O106" s="227">
        <v>25.017754343951886</v>
      </c>
      <c r="P106" s="229">
        <v>2.1127880597014927</v>
      </c>
      <c r="Q106" s="228">
        <v>10.824701073529305</v>
      </c>
      <c r="R106" s="229">
        <v>56.670016417910453</v>
      </c>
    </row>
    <row r="107" spans="1:18">
      <c r="A107" s="202">
        <v>52</v>
      </c>
      <c r="B107">
        <v>10.625179718205526</v>
      </c>
      <c r="C107">
        <v>11.146588745054409</v>
      </c>
      <c r="D107">
        <v>11.51463494539855</v>
      </c>
      <c r="F107" s="230">
        <v>52</v>
      </c>
      <c r="G107" s="227">
        <v>13.609364522165292</v>
      </c>
      <c r="H107" s="229">
        <v>1.2808597014925374</v>
      </c>
      <c r="I107" s="228">
        <v>9.6630769021530423</v>
      </c>
      <c r="J107" s="229">
        <v>56.419864179104486</v>
      </c>
      <c r="K107" s="227">
        <v>14.32396878592114</v>
      </c>
      <c r="L107" s="229">
        <v>1.2850540298507462</v>
      </c>
      <c r="M107" s="228">
        <v>10.13168494731746</v>
      </c>
      <c r="N107" s="229">
        <v>56.915805970149258</v>
      </c>
      <c r="O107" s="227">
        <v>22.682785932278904</v>
      </c>
      <c r="P107" s="229">
        <v>1.9699092537313432</v>
      </c>
      <c r="Q107" s="228">
        <v>9.6845887809327262</v>
      </c>
      <c r="R107" s="229">
        <v>55.859695522388058</v>
      </c>
    </row>
    <row r="108" spans="1:18">
      <c r="A108" s="202">
        <v>53</v>
      </c>
      <c r="B108">
        <v>8.3546176912196177</v>
      </c>
      <c r="C108">
        <v>8.4237503016280328</v>
      </c>
      <c r="D108">
        <v>11.675422822259206</v>
      </c>
      <c r="F108" s="230">
        <v>53</v>
      </c>
      <c r="G108" s="227">
        <v>7.3613908130986854</v>
      </c>
      <c r="H108" s="229">
        <v>0.88111641791044781</v>
      </c>
      <c r="I108" s="228">
        <v>7.4031763051168697</v>
      </c>
      <c r="J108" s="229">
        <v>51.579172238805981</v>
      </c>
      <c r="K108" s="227">
        <v>7.8620672042771211</v>
      </c>
      <c r="L108" s="229">
        <v>0.93332149253731367</v>
      </c>
      <c r="M108" s="228">
        <v>7.3964773463925813</v>
      </c>
      <c r="N108" s="229">
        <v>52.489441194029851</v>
      </c>
      <c r="O108" s="227">
        <v>22.96646632880374</v>
      </c>
      <c r="P108" s="229">
        <v>1.9670779104477611</v>
      </c>
      <c r="Q108" s="228">
        <v>10.217580052323859</v>
      </c>
      <c r="R108" s="229">
        <v>55.981157611940304</v>
      </c>
    </row>
    <row r="109" spans="1:18">
      <c r="A109" s="202">
        <v>54</v>
      </c>
      <c r="B109">
        <v>5.9708466645225586</v>
      </c>
      <c r="C109">
        <v>6.933356571994822</v>
      </c>
      <c r="D109">
        <v>10.216548626081215</v>
      </c>
      <c r="F109" s="230">
        <v>54</v>
      </c>
      <c r="G109" s="227">
        <v>3.3499123301403428</v>
      </c>
      <c r="H109" s="229">
        <v>0.56104477611940295</v>
      </c>
      <c r="I109" s="228">
        <v>5.1267093145604781</v>
      </c>
      <c r="J109" s="229">
        <v>44.585623880597019</v>
      </c>
      <c r="K109" s="227">
        <v>5.0298645800846513</v>
      </c>
      <c r="L109" s="229">
        <v>0.72545880597014933</v>
      </c>
      <c r="M109" s="228">
        <v>5.9594985123954602</v>
      </c>
      <c r="N109" s="229">
        <v>46.83829910447762</v>
      </c>
      <c r="O109" s="227">
        <v>21.501184040989084</v>
      </c>
      <c r="P109" s="229">
        <v>2.1045447761194032</v>
      </c>
      <c r="Q109" s="228">
        <v>6.8099730298646648</v>
      </c>
      <c r="R109" s="229">
        <v>55.895731940298511</v>
      </c>
    </row>
    <row r="110" spans="1:18">
      <c r="A110" s="202" t="s">
        <v>315</v>
      </c>
      <c r="B110">
        <v>5.2086450293824083</v>
      </c>
      <c r="D110">
        <v>3.731718254121438</v>
      </c>
      <c r="F110" s="230" t="s">
        <v>377</v>
      </c>
      <c r="G110" s="227">
        <v>1.9028797304522165</v>
      </c>
      <c r="H110" s="229">
        <v>0.36533104477611944</v>
      </c>
      <c r="I110" s="228">
        <v>3.4235423947054282</v>
      </c>
      <c r="J110" s="229">
        <v>43.251277910447762</v>
      </c>
      <c r="K110" s="227">
        <v>0</v>
      </c>
      <c r="L110" s="224"/>
      <c r="M110" s="228"/>
      <c r="N110" s="228"/>
      <c r="O110" s="227">
        <v>1.708140004455335</v>
      </c>
      <c r="P110" s="229">
        <v>0.45773552238805981</v>
      </c>
      <c r="Q110" s="228">
        <v>2.1762541895346228</v>
      </c>
      <c r="R110" s="229">
        <v>40.256527761194036</v>
      </c>
    </row>
    <row r="111" spans="1:18">
      <c r="A111" s="202">
        <v>55</v>
      </c>
      <c r="B111">
        <v>2.593923946891596</v>
      </c>
      <c r="C111">
        <v>6.8166627560578794</v>
      </c>
      <c r="D111">
        <v>7.778299629267079</v>
      </c>
      <c r="F111" s="230">
        <v>55</v>
      </c>
      <c r="G111" s="227">
        <v>0.42645116284250384</v>
      </c>
      <c r="H111" s="229">
        <v>0.164403880597015</v>
      </c>
      <c r="I111" s="228">
        <v>1.1509823958520169</v>
      </c>
      <c r="J111" s="229">
        <v>45.548034029850754</v>
      </c>
      <c r="K111" s="227">
        <v>0.79279822677656486</v>
      </c>
      <c r="L111" s="229">
        <v>0.11630298507462694</v>
      </c>
      <c r="M111" s="228">
        <v>2.141025286922162</v>
      </c>
      <c r="N111" s="229">
        <v>45.324597014925374</v>
      </c>
      <c r="O111" s="227">
        <v>13.852403994208064</v>
      </c>
      <c r="P111" s="229">
        <v>1.780903880597015</v>
      </c>
      <c r="Q111" s="228">
        <v>4.5981529697265318</v>
      </c>
      <c r="R111" s="229">
        <v>52.618203880597008</v>
      </c>
    </row>
    <row r="112" spans="1:18">
      <c r="A112" s="202">
        <v>56</v>
      </c>
      <c r="B112">
        <v>2.9350494428255591</v>
      </c>
      <c r="C112">
        <v>3.4979346435944225</v>
      </c>
      <c r="D112">
        <v>1.3511802150335028</v>
      </c>
      <c r="F112" s="230">
        <v>56</v>
      </c>
      <c r="G112" s="227">
        <v>0.2001940276230785</v>
      </c>
      <c r="H112" s="229">
        <v>6.8208059701492657E-2</v>
      </c>
      <c r="I112" s="228">
        <v>0.68520671651915188</v>
      </c>
      <c r="J112" s="229">
        <v>51.240334925373134</v>
      </c>
      <c r="K112" s="227">
        <v>0.15440301180663843</v>
      </c>
      <c r="L112" s="229">
        <v>4.4141194029850804E-2</v>
      </c>
      <c r="M112" s="228">
        <v>0</v>
      </c>
      <c r="N112" s="229">
        <v>50.603595223880603</v>
      </c>
      <c r="O112" s="227">
        <v>0.40129245711739803</v>
      </c>
      <c r="P112" s="229">
        <v>0.29699402985074635</v>
      </c>
      <c r="Q112" s="228">
        <v>0.40825429704722305</v>
      </c>
      <c r="R112" s="229">
        <v>37.424089552238812</v>
      </c>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67"/>
  <sheetViews>
    <sheetView zoomScale="55" zoomScaleNormal="55" workbookViewId="0">
      <selection activeCell="C1" sqref="A1:XFD1"/>
    </sheetView>
  </sheetViews>
  <sheetFormatPr defaultRowHeight="15"/>
  <cols>
    <col min="1" max="1" width="6.7109375" bestFit="1" customWidth="1"/>
    <col min="2" max="2" width="32.85546875" bestFit="1" customWidth="1"/>
    <col min="3" max="3" width="10.28515625" bestFit="1" customWidth="1"/>
    <col min="4" max="4" width="28" bestFit="1" customWidth="1"/>
    <col min="5" max="5" width="19.5703125" customWidth="1"/>
    <col min="6" max="6" width="21" customWidth="1"/>
    <col min="7" max="7" width="13.28515625" bestFit="1" customWidth="1"/>
    <col min="8" max="8" width="11.42578125" customWidth="1"/>
    <col min="9" max="9" width="10.28515625" bestFit="1" customWidth="1"/>
    <col min="10" max="10" width="11.28515625" bestFit="1" customWidth="1"/>
    <col min="11" max="11" width="12.42578125" bestFit="1" customWidth="1"/>
    <col min="12" max="12" width="10.140625" bestFit="1" customWidth="1"/>
    <col min="13" max="13" width="9" bestFit="1" customWidth="1"/>
    <col min="14" max="14" width="9" customWidth="1"/>
    <col min="15" max="15" width="10" bestFit="1" customWidth="1"/>
    <col min="16" max="16" width="17.42578125" bestFit="1" customWidth="1"/>
    <col min="17" max="17" width="9" customWidth="1"/>
    <col min="18" max="18" width="4.85546875" bestFit="1" customWidth="1"/>
    <col min="19" max="19" width="2" bestFit="1" customWidth="1"/>
    <col min="20" max="20" width="6.7109375" bestFit="1" customWidth="1"/>
    <col min="21" max="21" width="3.5703125" bestFit="1" customWidth="1"/>
  </cols>
  <sheetData>
    <row r="1" spans="2:17">
      <c r="B1" t="s">
        <v>0</v>
      </c>
      <c r="C1" t="s">
        <v>1</v>
      </c>
      <c r="D1" t="s">
        <v>2</v>
      </c>
      <c r="E1" t="s">
        <v>3</v>
      </c>
      <c r="F1" t="s">
        <v>4</v>
      </c>
      <c r="G1" t="s">
        <v>5</v>
      </c>
      <c r="H1" t="s">
        <v>6</v>
      </c>
      <c r="I1" t="s">
        <v>7</v>
      </c>
      <c r="J1" t="s">
        <v>8</v>
      </c>
      <c r="K1" t="s">
        <v>9</v>
      </c>
      <c r="L1" t="s">
        <v>10</v>
      </c>
      <c r="M1" t="s">
        <v>11</v>
      </c>
      <c r="N1" t="s">
        <v>12</v>
      </c>
      <c r="O1" t="s">
        <v>13</v>
      </c>
      <c r="P1" t="s">
        <v>14</v>
      </c>
    </row>
    <row r="2" spans="2:17">
      <c r="B2">
        <v>1</v>
      </c>
      <c r="C2">
        <v>8.6929999999999996</v>
      </c>
      <c r="D2">
        <v>28.848517999999999</v>
      </c>
      <c r="E2">
        <v>3.3961000000000001</v>
      </c>
      <c r="F2">
        <v>3.8052000000000001</v>
      </c>
      <c r="G2">
        <v>73.096299999999999</v>
      </c>
      <c r="H2">
        <v>7.75204</v>
      </c>
      <c r="I2">
        <v>11.078440000000001</v>
      </c>
      <c r="J2">
        <v>113.03362</v>
      </c>
      <c r="K2">
        <v>26.6798</v>
      </c>
      <c r="L2">
        <v>8.6929999999999996</v>
      </c>
      <c r="M2">
        <v>20.654800000000002</v>
      </c>
      <c r="N2">
        <v>20.654800000000002</v>
      </c>
      <c r="O2">
        <v>0.99199999999999999</v>
      </c>
      <c r="P2">
        <v>7</v>
      </c>
      <c r="Q2" s="1">
        <v>0</v>
      </c>
    </row>
    <row r="3" spans="2:17">
      <c r="B3">
        <v>2</v>
      </c>
      <c r="C3">
        <v>8.7469999999999999</v>
      </c>
      <c r="D3">
        <v>30.063808999999999</v>
      </c>
      <c r="E3">
        <v>3.4464999999999999</v>
      </c>
      <c r="F3">
        <v>5.9244000000000003</v>
      </c>
      <c r="G3">
        <v>76.042699999999996</v>
      </c>
      <c r="H3">
        <v>7.8211300000000001</v>
      </c>
      <c r="I3">
        <v>11.17718</v>
      </c>
      <c r="J3">
        <v>115.07236</v>
      </c>
      <c r="K3">
        <v>27.8795</v>
      </c>
      <c r="L3">
        <v>8.7468000000000004</v>
      </c>
      <c r="M3">
        <v>21.585000000000001</v>
      </c>
      <c r="N3">
        <v>21.585000000000001</v>
      </c>
      <c r="O3">
        <v>1.9830000000000001</v>
      </c>
      <c r="P3">
        <v>11</v>
      </c>
      <c r="Q3" s="1">
        <v>0</v>
      </c>
    </row>
    <row r="4" spans="2:17">
      <c r="B4">
        <v>3</v>
      </c>
      <c r="C4" s="1">
        <v>-9.99E-29</v>
      </c>
      <c r="D4" s="1">
        <v>-9.99E-29</v>
      </c>
      <c r="E4" s="1">
        <v>-9.99E-29</v>
      </c>
      <c r="F4" s="1">
        <v>-9.99E-29</v>
      </c>
      <c r="G4" s="1">
        <v>-9.99E-29</v>
      </c>
      <c r="H4" s="1">
        <v>-9.99E-29</v>
      </c>
      <c r="I4" s="1">
        <v>-9.99E-29</v>
      </c>
      <c r="J4" s="1">
        <v>-9.99E-29</v>
      </c>
      <c r="K4" s="1">
        <v>-9.99E-29</v>
      </c>
      <c r="L4" s="1">
        <v>-9.99E-29</v>
      </c>
      <c r="M4" s="1">
        <v>-9.99E-29</v>
      </c>
      <c r="N4" s="1">
        <v>-9.99E-29</v>
      </c>
      <c r="O4" s="1">
        <v>-9.99E-29</v>
      </c>
      <c r="P4">
        <v>0</v>
      </c>
      <c r="Q4" s="1">
        <v>-9.99E-29</v>
      </c>
    </row>
    <row r="5" spans="2:17">
      <c r="B5">
        <v>4</v>
      </c>
      <c r="C5">
        <v>8.8618000000000006</v>
      </c>
      <c r="D5">
        <v>30.768377999999998</v>
      </c>
      <c r="E5">
        <v>3.5055999999999998</v>
      </c>
      <c r="F5">
        <v>8.3208000000000002</v>
      </c>
      <c r="G5">
        <v>84.301199999999994</v>
      </c>
      <c r="H5">
        <v>7.89114</v>
      </c>
      <c r="I5">
        <v>11.277229999999999</v>
      </c>
      <c r="J5">
        <v>116.87917</v>
      </c>
      <c r="K5">
        <v>28.508900000000001</v>
      </c>
      <c r="L5">
        <v>8.8613999999999997</v>
      </c>
      <c r="M5">
        <v>22.060500000000001</v>
      </c>
      <c r="N5">
        <v>22.060600000000001</v>
      </c>
      <c r="O5">
        <v>4.2560000000000002</v>
      </c>
      <c r="P5">
        <v>7</v>
      </c>
      <c r="Q5" s="1">
        <v>0</v>
      </c>
    </row>
    <row r="6" spans="2:17">
      <c r="B6">
        <v>5</v>
      </c>
      <c r="C6">
        <v>8.8476999999999997</v>
      </c>
      <c r="D6">
        <v>30.778518999999999</v>
      </c>
      <c r="E6">
        <v>3.4925999999999999</v>
      </c>
      <c r="F6">
        <v>8.5214999999999996</v>
      </c>
      <c r="G6">
        <v>84.338899999999995</v>
      </c>
      <c r="H6">
        <v>7.8538600000000001</v>
      </c>
      <c r="I6">
        <v>11.22395</v>
      </c>
      <c r="J6">
        <v>116.30647</v>
      </c>
      <c r="K6">
        <v>28.5303</v>
      </c>
      <c r="L6">
        <v>8.8473000000000006</v>
      </c>
      <c r="M6">
        <v>22.0793</v>
      </c>
      <c r="N6">
        <v>22.0793</v>
      </c>
      <c r="O6">
        <v>4.9580000000000002</v>
      </c>
      <c r="P6">
        <v>8</v>
      </c>
      <c r="Q6" s="1">
        <v>0</v>
      </c>
    </row>
    <row r="7" spans="2:17">
      <c r="B7">
        <v>6</v>
      </c>
      <c r="C7">
        <v>8.8087999999999997</v>
      </c>
      <c r="D7">
        <v>30.790454</v>
      </c>
      <c r="E7">
        <v>3.4647999999999999</v>
      </c>
      <c r="F7">
        <v>8.2136999999999993</v>
      </c>
      <c r="G7">
        <v>84.011099999999999</v>
      </c>
      <c r="H7">
        <v>7.7786900000000001</v>
      </c>
      <c r="I7">
        <v>11.11652</v>
      </c>
      <c r="J7">
        <v>115.12444000000001</v>
      </c>
      <c r="K7">
        <v>28.573399999999999</v>
      </c>
      <c r="L7">
        <v>8.8081999999999994</v>
      </c>
      <c r="M7">
        <v>22.118600000000001</v>
      </c>
      <c r="N7">
        <v>22.1187</v>
      </c>
      <c r="O7">
        <v>5.95</v>
      </c>
      <c r="P7">
        <v>12</v>
      </c>
      <c r="Q7" s="1">
        <v>0</v>
      </c>
    </row>
    <row r="8" spans="2:17">
      <c r="B8">
        <v>7</v>
      </c>
      <c r="C8">
        <v>8.7871000000000006</v>
      </c>
      <c r="D8">
        <v>30.798542999999999</v>
      </c>
      <c r="E8">
        <v>3.4481000000000002</v>
      </c>
      <c r="F8">
        <v>9.0056999999999992</v>
      </c>
      <c r="G8">
        <v>84.137200000000007</v>
      </c>
      <c r="H8">
        <v>7.74946</v>
      </c>
      <c r="I8">
        <v>11.07475</v>
      </c>
      <c r="J8">
        <v>114.6546</v>
      </c>
      <c r="K8">
        <v>28.598800000000001</v>
      </c>
      <c r="L8">
        <v>8.7864000000000004</v>
      </c>
      <c r="M8">
        <v>22.1416</v>
      </c>
      <c r="N8">
        <v>22.1417</v>
      </c>
      <c r="O8">
        <v>6.9409999999999998</v>
      </c>
      <c r="P8">
        <v>13</v>
      </c>
      <c r="Q8" s="1">
        <v>0</v>
      </c>
    </row>
    <row r="9" spans="2:17">
      <c r="B9">
        <v>8</v>
      </c>
      <c r="C9">
        <v>8.7787000000000006</v>
      </c>
      <c r="D9">
        <v>30.803236999999999</v>
      </c>
      <c r="E9">
        <v>3.4422999999999999</v>
      </c>
      <c r="F9">
        <v>7.9821</v>
      </c>
      <c r="G9">
        <v>84.294300000000007</v>
      </c>
      <c r="H9">
        <v>7.73637</v>
      </c>
      <c r="I9">
        <v>11.056039999999999</v>
      </c>
      <c r="J9">
        <v>114.44756</v>
      </c>
      <c r="K9">
        <v>28.61</v>
      </c>
      <c r="L9">
        <v>8.7779000000000007</v>
      </c>
      <c r="M9">
        <v>22.151499999999999</v>
      </c>
      <c r="N9">
        <v>22.151599999999998</v>
      </c>
      <c r="O9">
        <v>7.9329999999999998</v>
      </c>
      <c r="P9">
        <v>8</v>
      </c>
      <c r="Q9" s="1">
        <v>0</v>
      </c>
    </row>
    <row r="10" spans="2:17">
      <c r="B10">
        <v>9</v>
      </c>
      <c r="C10">
        <v>8.7799999999999994</v>
      </c>
      <c r="D10">
        <v>30.834181000000001</v>
      </c>
      <c r="E10">
        <v>3.4125999999999999</v>
      </c>
      <c r="F10">
        <v>7.5361000000000002</v>
      </c>
      <c r="G10">
        <v>85.042000000000002</v>
      </c>
      <c r="H10">
        <v>7.57918</v>
      </c>
      <c r="I10">
        <v>10.83141</v>
      </c>
      <c r="J10">
        <v>112.14743</v>
      </c>
      <c r="K10">
        <v>28.6403</v>
      </c>
      <c r="L10">
        <v>8.7790999999999997</v>
      </c>
      <c r="M10">
        <v>22.1751</v>
      </c>
      <c r="N10">
        <v>22.1752</v>
      </c>
      <c r="O10">
        <v>8.9239999999999995</v>
      </c>
      <c r="P10">
        <v>6</v>
      </c>
      <c r="Q10" s="1">
        <v>0</v>
      </c>
    </row>
    <row r="11" spans="2:17">
      <c r="B11">
        <v>10</v>
      </c>
      <c r="C11">
        <v>8.7202999999999999</v>
      </c>
      <c r="D11">
        <v>30.84956</v>
      </c>
      <c r="E11">
        <v>3.351</v>
      </c>
      <c r="F11">
        <v>7.6356999999999999</v>
      </c>
      <c r="G11">
        <v>85.104200000000006</v>
      </c>
      <c r="H11">
        <v>7.38619</v>
      </c>
      <c r="I11">
        <v>10.5556</v>
      </c>
      <c r="J11">
        <v>109.19013</v>
      </c>
      <c r="K11">
        <v>28.704000000000001</v>
      </c>
      <c r="L11">
        <v>8.7193000000000005</v>
      </c>
      <c r="M11">
        <v>22.2334</v>
      </c>
      <c r="N11">
        <v>22.233599999999999</v>
      </c>
      <c r="O11">
        <v>9.9160000000000004</v>
      </c>
      <c r="P11">
        <v>6</v>
      </c>
      <c r="Q11" s="1">
        <v>0</v>
      </c>
    </row>
    <row r="12" spans="2:17">
      <c r="B12">
        <v>11</v>
      </c>
      <c r="C12">
        <v>8.6137999999999995</v>
      </c>
      <c r="D12">
        <v>30.799205000000001</v>
      </c>
      <c r="E12">
        <v>3.2519</v>
      </c>
      <c r="F12">
        <v>7.4279000000000002</v>
      </c>
      <c r="G12">
        <v>85.978700000000003</v>
      </c>
      <c r="H12">
        <v>7.1257099999999998</v>
      </c>
      <c r="I12">
        <v>10.183350000000001</v>
      </c>
      <c r="J12">
        <v>105.1108</v>
      </c>
      <c r="K12">
        <v>28.738099999999999</v>
      </c>
      <c r="L12">
        <v>8.6128</v>
      </c>
      <c r="M12">
        <v>22.275300000000001</v>
      </c>
      <c r="N12">
        <v>22.275400000000001</v>
      </c>
      <c r="O12">
        <v>10.907</v>
      </c>
      <c r="P12">
        <v>7</v>
      </c>
      <c r="Q12" s="1">
        <v>0</v>
      </c>
    </row>
    <row r="13" spans="2:17">
      <c r="B13">
        <v>12</v>
      </c>
      <c r="C13">
        <v>8.4823000000000004</v>
      </c>
      <c r="D13">
        <v>30.741603999999999</v>
      </c>
      <c r="E13">
        <v>3.1968999999999999</v>
      </c>
      <c r="F13">
        <v>5.5193000000000003</v>
      </c>
      <c r="G13">
        <v>88.287400000000005</v>
      </c>
      <c r="H13">
        <v>7.1039300000000001</v>
      </c>
      <c r="I13">
        <v>10.15222</v>
      </c>
      <c r="J13">
        <v>104.5095</v>
      </c>
      <c r="K13">
        <v>28.785299999999999</v>
      </c>
      <c r="L13">
        <v>8.4810999999999996</v>
      </c>
      <c r="M13">
        <v>22.3309</v>
      </c>
      <c r="N13">
        <v>22.331</v>
      </c>
      <c r="O13">
        <v>11.898999999999999</v>
      </c>
      <c r="P13">
        <v>7</v>
      </c>
      <c r="Q13" s="1">
        <v>0</v>
      </c>
    </row>
    <row r="14" spans="2:17">
      <c r="B14">
        <v>13</v>
      </c>
      <c r="C14">
        <v>8.4717000000000002</v>
      </c>
      <c r="D14">
        <v>30.750187</v>
      </c>
      <c r="E14">
        <v>3.1861000000000002</v>
      </c>
      <c r="F14">
        <v>5.3055000000000003</v>
      </c>
      <c r="G14">
        <v>88.625200000000007</v>
      </c>
      <c r="H14">
        <v>7.0999600000000003</v>
      </c>
      <c r="I14">
        <v>10.146559999999999</v>
      </c>
      <c r="J14">
        <v>104.43785</v>
      </c>
      <c r="K14">
        <v>28.802299999999999</v>
      </c>
      <c r="L14">
        <v>8.4704999999999995</v>
      </c>
      <c r="M14">
        <v>22.345700000000001</v>
      </c>
      <c r="N14">
        <v>22.3459</v>
      </c>
      <c r="O14">
        <v>12.89</v>
      </c>
      <c r="P14">
        <v>8</v>
      </c>
      <c r="Q14" s="1">
        <v>0</v>
      </c>
    </row>
    <row r="15" spans="2:17">
      <c r="B15">
        <v>14</v>
      </c>
      <c r="C15">
        <v>8.4824000000000002</v>
      </c>
      <c r="D15">
        <v>30.771871999999998</v>
      </c>
      <c r="E15">
        <v>3.1879</v>
      </c>
      <c r="F15">
        <v>5.5143000000000004</v>
      </c>
      <c r="G15">
        <v>88.7393</v>
      </c>
      <c r="H15">
        <v>7.1080800000000002</v>
      </c>
      <c r="I15">
        <v>10.158160000000001</v>
      </c>
      <c r="J15">
        <v>104.59144000000001</v>
      </c>
      <c r="K15">
        <v>28.8156</v>
      </c>
      <c r="L15">
        <v>8.4810999999999996</v>
      </c>
      <c r="M15">
        <v>22.354600000000001</v>
      </c>
      <c r="N15">
        <v>22.354800000000001</v>
      </c>
      <c r="O15">
        <v>13.882</v>
      </c>
      <c r="P15">
        <v>8</v>
      </c>
      <c r="Q15" s="1">
        <v>0</v>
      </c>
    </row>
    <row r="16" spans="2:17">
      <c r="B16">
        <v>15</v>
      </c>
      <c r="C16">
        <v>8.4837000000000007</v>
      </c>
      <c r="D16">
        <v>30.803360000000001</v>
      </c>
      <c r="E16">
        <v>3.1661999999999999</v>
      </c>
      <c r="F16">
        <v>5.7088999999999999</v>
      </c>
      <c r="G16">
        <v>88.755600000000001</v>
      </c>
      <c r="H16">
        <v>7.0153800000000004</v>
      </c>
      <c r="I16">
        <v>10.025679999999999</v>
      </c>
      <c r="J16">
        <v>103.25147</v>
      </c>
      <c r="K16">
        <v>28.846699999999998</v>
      </c>
      <c r="L16">
        <v>8.4823000000000004</v>
      </c>
      <c r="M16">
        <v>22.378799999999998</v>
      </c>
      <c r="N16">
        <v>22.379000000000001</v>
      </c>
      <c r="O16">
        <v>14.874000000000001</v>
      </c>
      <c r="P16">
        <v>8</v>
      </c>
      <c r="Q16" s="1">
        <v>0</v>
      </c>
    </row>
    <row r="17" spans="2:17">
      <c r="B17">
        <v>16</v>
      </c>
      <c r="C17">
        <v>8.4557000000000002</v>
      </c>
      <c r="D17">
        <v>30.800146999999999</v>
      </c>
      <c r="E17">
        <v>3.1482999999999999</v>
      </c>
      <c r="F17">
        <v>5.1298000000000004</v>
      </c>
      <c r="G17">
        <v>89.106499999999997</v>
      </c>
      <c r="H17">
        <v>6.9959199999999999</v>
      </c>
      <c r="I17">
        <v>9.9978700000000007</v>
      </c>
      <c r="J17">
        <v>102.91251</v>
      </c>
      <c r="K17">
        <v>28.8659</v>
      </c>
      <c r="L17">
        <v>8.4542000000000002</v>
      </c>
      <c r="M17">
        <v>22.3978</v>
      </c>
      <c r="N17">
        <v>22.398</v>
      </c>
      <c r="O17">
        <v>15.865</v>
      </c>
      <c r="P17">
        <v>9</v>
      </c>
      <c r="Q17" s="1">
        <v>0</v>
      </c>
    </row>
    <row r="18" spans="2:17">
      <c r="B18">
        <v>17</v>
      </c>
      <c r="C18">
        <v>8.4522999999999993</v>
      </c>
      <c r="D18">
        <v>30.800937999999999</v>
      </c>
      <c r="E18">
        <v>3.1442000000000001</v>
      </c>
      <c r="F18">
        <v>4.3484999999999996</v>
      </c>
      <c r="G18">
        <v>89.265500000000003</v>
      </c>
      <c r="H18">
        <v>6.99702</v>
      </c>
      <c r="I18">
        <v>9.9994300000000003</v>
      </c>
      <c r="J18">
        <v>102.92296</v>
      </c>
      <c r="K18">
        <v>28.8691</v>
      </c>
      <c r="L18">
        <v>8.4506999999999994</v>
      </c>
      <c r="M18">
        <v>22.400700000000001</v>
      </c>
      <c r="N18">
        <v>22.4009</v>
      </c>
      <c r="O18">
        <v>16.856999999999999</v>
      </c>
      <c r="P18">
        <v>7</v>
      </c>
      <c r="Q18" s="1">
        <v>0</v>
      </c>
    </row>
    <row r="19" spans="2:17">
      <c r="B19">
        <v>18</v>
      </c>
      <c r="C19">
        <v>8.4539000000000009</v>
      </c>
      <c r="D19">
        <v>30.803484999999998</v>
      </c>
      <c r="E19">
        <v>3.1423999999999999</v>
      </c>
      <c r="F19">
        <v>4.7144000000000004</v>
      </c>
      <c r="G19">
        <v>89.391900000000007</v>
      </c>
      <c r="H19">
        <v>6.9905499999999998</v>
      </c>
      <c r="I19">
        <v>9.9901900000000001</v>
      </c>
      <c r="J19">
        <v>102.83216</v>
      </c>
      <c r="K19">
        <v>28.87</v>
      </c>
      <c r="L19">
        <v>8.4521999999999995</v>
      </c>
      <c r="M19">
        <v>22.401199999999999</v>
      </c>
      <c r="N19">
        <v>22.401399999999999</v>
      </c>
      <c r="O19">
        <v>17.847999999999999</v>
      </c>
      <c r="P19">
        <v>7</v>
      </c>
      <c r="Q19" s="1">
        <v>0</v>
      </c>
    </row>
    <row r="20" spans="2:17">
      <c r="B20">
        <v>19</v>
      </c>
      <c r="C20">
        <v>8.4521999999999995</v>
      </c>
      <c r="D20">
        <v>30.802061999999999</v>
      </c>
      <c r="E20">
        <v>3.1419000000000001</v>
      </c>
      <c r="F20">
        <v>4.3365999999999998</v>
      </c>
      <c r="G20">
        <v>89.467600000000004</v>
      </c>
      <c r="H20">
        <v>6.9929300000000003</v>
      </c>
      <c r="I20">
        <v>9.9936000000000007</v>
      </c>
      <c r="J20">
        <v>102.86286</v>
      </c>
      <c r="K20">
        <v>28.869499999999999</v>
      </c>
      <c r="L20">
        <v>8.4504000000000001</v>
      </c>
      <c r="M20">
        <v>22.4011</v>
      </c>
      <c r="N20">
        <v>22.401299999999999</v>
      </c>
      <c r="O20">
        <v>18.84</v>
      </c>
      <c r="P20">
        <v>7</v>
      </c>
      <c r="Q20" s="1">
        <v>0</v>
      </c>
    </row>
    <row r="21" spans="2:17">
      <c r="B21">
        <v>20</v>
      </c>
      <c r="C21">
        <v>8.4491999999999994</v>
      </c>
      <c r="D21">
        <v>30.800611</v>
      </c>
      <c r="E21">
        <v>3.1406000000000001</v>
      </c>
      <c r="F21">
        <v>4.8959000000000001</v>
      </c>
      <c r="G21">
        <v>89.255200000000002</v>
      </c>
      <c r="H21">
        <v>6.9878499999999999</v>
      </c>
      <c r="I21">
        <v>9.9863400000000002</v>
      </c>
      <c r="J21">
        <v>102.78154000000001</v>
      </c>
      <c r="K21">
        <v>28.87</v>
      </c>
      <c r="L21">
        <v>8.4473000000000003</v>
      </c>
      <c r="M21">
        <v>22.401900000000001</v>
      </c>
      <c r="N21">
        <v>22.402100000000001</v>
      </c>
      <c r="O21">
        <v>19.831</v>
      </c>
      <c r="P21">
        <v>7</v>
      </c>
      <c r="Q21" s="1">
        <v>0</v>
      </c>
    </row>
    <row r="22" spans="2:17">
      <c r="B22">
        <v>21</v>
      </c>
      <c r="C22">
        <v>8.4475999999999996</v>
      </c>
      <c r="D22">
        <v>30.800650000000001</v>
      </c>
      <c r="E22">
        <v>3.1389</v>
      </c>
      <c r="F22">
        <v>4.1775000000000002</v>
      </c>
      <c r="G22">
        <v>89.322500000000005</v>
      </c>
      <c r="H22">
        <v>6.9818899999999999</v>
      </c>
      <c r="I22">
        <v>9.9778199999999995</v>
      </c>
      <c r="J22">
        <v>102.69072</v>
      </c>
      <c r="K22">
        <v>28.870999999999999</v>
      </c>
      <c r="L22">
        <v>8.4456000000000007</v>
      </c>
      <c r="M22">
        <v>22.402899999999999</v>
      </c>
      <c r="N22">
        <v>22.403099999999998</v>
      </c>
      <c r="O22">
        <v>20.823</v>
      </c>
      <c r="P22">
        <v>7</v>
      </c>
      <c r="Q22" s="1">
        <v>0</v>
      </c>
    </row>
    <row r="23" spans="2:17">
      <c r="B23">
        <v>22</v>
      </c>
      <c r="C23">
        <v>8.4479000000000006</v>
      </c>
      <c r="D23">
        <v>30.800563</v>
      </c>
      <c r="E23">
        <v>3.1353</v>
      </c>
      <c r="F23">
        <v>4.4132999999999996</v>
      </c>
      <c r="G23">
        <v>88.899799999999999</v>
      </c>
      <c r="H23">
        <v>6.9775999999999998</v>
      </c>
      <c r="I23">
        <v>9.9716900000000006</v>
      </c>
      <c r="J23">
        <v>102.62781</v>
      </c>
      <c r="K23">
        <v>28.8703</v>
      </c>
      <c r="L23">
        <v>8.4458000000000002</v>
      </c>
      <c r="M23">
        <v>22.4023</v>
      </c>
      <c r="N23">
        <v>22.4025</v>
      </c>
      <c r="O23">
        <v>21.814</v>
      </c>
      <c r="P23">
        <v>6</v>
      </c>
      <c r="Q23" s="1">
        <v>0</v>
      </c>
    </row>
    <row r="24" spans="2:17">
      <c r="B24">
        <v>23</v>
      </c>
      <c r="C24">
        <v>8.4475999999999996</v>
      </c>
      <c r="D24">
        <v>30.801428000000001</v>
      </c>
      <c r="E24">
        <v>3.1349</v>
      </c>
      <c r="F24">
        <v>4.6430999999999996</v>
      </c>
      <c r="G24">
        <v>89.292199999999994</v>
      </c>
      <c r="H24">
        <v>6.9755799999999999</v>
      </c>
      <c r="I24">
        <v>9.9687999999999999</v>
      </c>
      <c r="J24">
        <v>102.59792</v>
      </c>
      <c r="K24">
        <v>28.870999999999999</v>
      </c>
      <c r="L24">
        <v>8.4453999999999994</v>
      </c>
      <c r="M24">
        <v>22.402799999999999</v>
      </c>
      <c r="N24">
        <v>22.403099999999998</v>
      </c>
      <c r="O24">
        <v>22.806000000000001</v>
      </c>
      <c r="P24">
        <v>6</v>
      </c>
      <c r="Q24" s="1">
        <v>0</v>
      </c>
    </row>
    <row r="25" spans="2:17">
      <c r="B25">
        <v>24</v>
      </c>
      <c r="C25">
        <v>8.4473000000000003</v>
      </c>
      <c r="D25">
        <v>30.803353999999999</v>
      </c>
      <c r="E25">
        <v>3.1314000000000002</v>
      </c>
      <c r="F25">
        <v>3.8948999999999998</v>
      </c>
      <c r="G25">
        <v>89.729500000000002</v>
      </c>
      <c r="H25">
        <v>6.9632300000000003</v>
      </c>
      <c r="I25">
        <v>9.9511599999999998</v>
      </c>
      <c r="J25">
        <v>102.41679000000001</v>
      </c>
      <c r="K25">
        <v>28.872800000000002</v>
      </c>
      <c r="L25">
        <v>8.4450000000000003</v>
      </c>
      <c r="M25">
        <v>22.404299999999999</v>
      </c>
      <c r="N25">
        <v>22.404699999999998</v>
      </c>
      <c r="O25">
        <v>23.797000000000001</v>
      </c>
      <c r="P25">
        <v>5</v>
      </c>
      <c r="Q25" s="1">
        <v>0</v>
      </c>
    </row>
    <row r="26" spans="2:17">
      <c r="B26">
        <v>25</v>
      </c>
      <c r="C26">
        <v>8.4459</v>
      </c>
      <c r="D26">
        <v>30.803650999999999</v>
      </c>
      <c r="E26">
        <v>3.1313</v>
      </c>
      <c r="F26">
        <v>4.4634999999999998</v>
      </c>
      <c r="G26">
        <v>89.571700000000007</v>
      </c>
      <c r="H26">
        <v>6.9683799999999998</v>
      </c>
      <c r="I26">
        <v>9.9585100000000004</v>
      </c>
      <c r="J26">
        <v>102.48992</v>
      </c>
      <c r="K26">
        <v>28.873899999999999</v>
      </c>
      <c r="L26">
        <v>8.4435000000000002</v>
      </c>
      <c r="M26">
        <v>22.4054</v>
      </c>
      <c r="N26">
        <v>22.4057</v>
      </c>
      <c r="O26">
        <v>24.789000000000001</v>
      </c>
      <c r="P26">
        <v>7</v>
      </c>
      <c r="Q26" s="1">
        <v>0</v>
      </c>
    </row>
    <row r="27" spans="2:17">
      <c r="B27">
        <v>26</v>
      </c>
      <c r="C27">
        <v>8.4398999999999997</v>
      </c>
      <c r="D27">
        <v>30.801293999999999</v>
      </c>
      <c r="E27">
        <v>3.1271</v>
      </c>
      <c r="F27">
        <v>4.6657999999999999</v>
      </c>
      <c r="G27">
        <v>89.425600000000003</v>
      </c>
      <c r="H27">
        <v>6.9556899999999997</v>
      </c>
      <c r="I27">
        <v>9.9403699999999997</v>
      </c>
      <c r="J27">
        <v>102.29083</v>
      </c>
      <c r="K27">
        <v>28.875900000000001</v>
      </c>
      <c r="L27">
        <v>8.4375</v>
      </c>
      <c r="M27">
        <v>22.407800000000002</v>
      </c>
      <c r="N27">
        <v>22.408100000000001</v>
      </c>
      <c r="O27">
        <v>25.78</v>
      </c>
      <c r="P27">
        <v>7</v>
      </c>
      <c r="Q27" s="1">
        <v>0</v>
      </c>
    </row>
    <row r="28" spans="2:17">
      <c r="B28">
        <v>27</v>
      </c>
      <c r="C28">
        <v>8.4324999999999992</v>
      </c>
      <c r="D28">
        <v>30.798072999999999</v>
      </c>
      <c r="E28">
        <v>3.1215999999999999</v>
      </c>
      <c r="F28">
        <v>4.8106999999999998</v>
      </c>
      <c r="G28">
        <v>89.329899999999995</v>
      </c>
      <c r="H28">
        <v>6.9410100000000003</v>
      </c>
      <c r="I28">
        <v>9.9193899999999999</v>
      </c>
      <c r="J28">
        <v>102.05924</v>
      </c>
      <c r="K28">
        <v>28.878299999999999</v>
      </c>
      <c r="L28">
        <v>8.4298999999999999</v>
      </c>
      <c r="M28">
        <v>22.410699999999999</v>
      </c>
      <c r="N28">
        <v>22.411000000000001</v>
      </c>
      <c r="O28">
        <v>26.771999999999998</v>
      </c>
      <c r="P28">
        <v>9</v>
      </c>
      <c r="Q28" s="1">
        <v>0</v>
      </c>
    </row>
    <row r="29" spans="2:17">
      <c r="B29">
        <v>28</v>
      </c>
      <c r="C29">
        <v>8.4273000000000007</v>
      </c>
      <c r="D29">
        <v>30.796716</v>
      </c>
      <c r="E29">
        <v>3.1156999999999999</v>
      </c>
      <c r="F29">
        <v>4.3998999999999997</v>
      </c>
      <c r="G29">
        <v>89.840599999999995</v>
      </c>
      <c r="H29">
        <v>6.9243399999999999</v>
      </c>
      <c r="I29">
        <v>9.8955699999999993</v>
      </c>
      <c r="J29">
        <v>101.80381</v>
      </c>
      <c r="K29">
        <v>28.880700000000001</v>
      </c>
      <c r="L29">
        <v>8.4246999999999996</v>
      </c>
      <c r="M29">
        <v>22.4133</v>
      </c>
      <c r="N29">
        <v>22.413699999999999</v>
      </c>
      <c r="O29">
        <v>27.763000000000002</v>
      </c>
      <c r="P29">
        <v>9</v>
      </c>
      <c r="Q29" s="1">
        <v>0</v>
      </c>
    </row>
    <row r="30" spans="2:17">
      <c r="B30">
        <v>29</v>
      </c>
      <c r="C30">
        <v>8.4097000000000008</v>
      </c>
      <c r="D30">
        <v>30.785034</v>
      </c>
      <c r="E30">
        <v>3.1002000000000001</v>
      </c>
      <c r="F30">
        <v>3.9131</v>
      </c>
      <c r="G30">
        <v>89.37</v>
      </c>
      <c r="H30">
        <v>6.8836199999999996</v>
      </c>
      <c r="I30">
        <v>9.8373899999999992</v>
      </c>
      <c r="J30">
        <v>101.16621000000001</v>
      </c>
      <c r="K30">
        <v>28.8825</v>
      </c>
      <c r="L30">
        <v>8.407</v>
      </c>
      <c r="M30">
        <v>22.417200000000001</v>
      </c>
      <c r="N30">
        <v>22.4176</v>
      </c>
      <c r="O30">
        <v>28.754999999999999</v>
      </c>
      <c r="P30">
        <v>11</v>
      </c>
      <c r="Q30" s="1">
        <v>0</v>
      </c>
    </row>
    <row r="31" spans="2:17">
      <c r="B31">
        <v>30</v>
      </c>
      <c r="C31">
        <v>8.3743999999999996</v>
      </c>
      <c r="D31">
        <v>30.769973</v>
      </c>
      <c r="E31">
        <v>3.0771000000000002</v>
      </c>
      <c r="F31">
        <v>4.1715</v>
      </c>
      <c r="G31">
        <v>89.601399999999998</v>
      </c>
      <c r="H31">
        <v>6.8141299999999996</v>
      </c>
      <c r="I31">
        <v>9.7380700000000004</v>
      </c>
      <c r="J31">
        <v>100.07317</v>
      </c>
      <c r="K31">
        <v>28.895399999999999</v>
      </c>
      <c r="L31">
        <v>8.3716000000000008</v>
      </c>
      <c r="M31">
        <v>22.432300000000001</v>
      </c>
      <c r="N31">
        <v>22.432700000000001</v>
      </c>
      <c r="O31">
        <v>29.745999999999999</v>
      </c>
      <c r="P31">
        <v>14</v>
      </c>
      <c r="Q31" s="1">
        <v>0</v>
      </c>
    </row>
    <row r="32" spans="2:17">
      <c r="B32">
        <v>31</v>
      </c>
      <c r="C32">
        <v>8.3201999999999998</v>
      </c>
      <c r="D32">
        <v>30.753019999999999</v>
      </c>
      <c r="E32">
        <v>3.0436000000000001</v>
      </c>
      <c r="F32">
        <v>4.0256999999999996</v>
      </c>
      <c r="G32">
        <v>89.598500000000001</v>
      </c>
      <c r="H32">
        <v>6.7499399999999996</v>
      </c>
      <c r="I32">
        <v>9.6463300000000007</v>
      </c>
      <c r="J32">
        <v>99.025779999999997</v>
      </c>
      <c r="K32">
        <v>28.921900000000001</v>
      </c>
      <c r="L32">
        <v>8.3172999999999995</v>
      </c>
      <c r="M32">
        <v>22.460599999999999</v>
      </c>
      <c r="N32">
        <v>22.460999999999999</v>
      </c>
      <c r="O32">
        <v>30.736999999999998</v>
      </c>
      <c r="P32">
        <v>12</v>
      </c>
      <c r="Q32" s="1">
        <v>0</v>
      </c>
    </row>
    <row r="33" spans="2:17">
      <c r="B33">
        <v>32</v>
      </c>
      <c r="C33">
        <v>8.3045000000000009</v>
      </c>
      <c r="D33">
        <v>30.748308999999999</v>
      </c>
      <c r="E33">
        <v>3.0322</v>
      </c>
      <c r="F33">
        <v>3.6964000000000001</v>
      </c>
      <c r="G33">
        <v>89.692400000000006</v>
      </c>
      <c r="H33">
        <v>6.7117300000000002</v>
      </c>
      <c r="I33">
        <v>9.5917399999999997</v>
      </c>
      <c r="J33">
        <v>98.435040000000001</v>
      </c>
      <c r="K33">
        <v>28.929500000000001</v>
      </c>
      <c r="L33">
        <v>8.3015000000000008</v>
      </c>
      <c r="M33">
        <v>22.468699999999998</v>
      </c>
      <c r="N33">
        <v>22.469100000000001</v>
      </c>
      <c r="O33">
        <v>31.728999999999999</v>
      </c>
      <c r="P33">
        <v>7</v>
      </c>
      <c r="Q33" s="1">
        <v>0</v>
      </c>
    </row>
    <row r="34" spans="2:17">
      <c r="B34">
        <v>33</v>
      </c>
      <c r="C34">
        <v>8.2860999999999994</v>
      </c>
      <c r="D34">
        <v>30.742840999999999</v>
      </c>
      <c r="E34">
        <v>3.0192000000000001</v>
      </c>
      <c r="F34">
        <v>4.4785000000000004</v>
      </c>
      <c r="G34">
        <v>89.724100000000007</v>
      </c>
      <c r="H34">
        <v>6.6804100000000002</v>
      </c>
      <c r="I34">
        <v>9.54697</v>
      </c>
      <c r="J34">
        <v>97.940349999999995</v>
      </c>
      <c r="K34">
        <v>28.938500000000001</v>
      </c>
      <c r="L34">
        <v>8.2829999999999995</v>
      </c>
      <c r="M34">
        <v>22.478400000000001</v>
      </c>
      <c r="N34">
        <v>22.4788</v>
      </c>
      <c r="O34">
        <v>32.72</v>
      </c>
      <c r="P34">
        <v>6</v>
      </c>
      <c r="Q34" s="1">
        <v>0</v>
      </c>
    </row>
    <row r="35" spans="2:17">
      <c r="B35">
        <v>34</v>
      </c>
      <c r="C35">
        <v>8.2723999999999993</v>
      </c>
      <c r="D35">
        <v>30.740383000000001</v>
      </c>
      <c r="E35">
        <v>3.0099</v>
      </c>
      <c r="F35">
        <v>4.3619000000000003</v>
      </c>
      <c r="G35">
        <v>90.271100000000004</v>
      </c>
      <c r="H35">
        <v>6.6664599999999998</v>
      </c>
      <c r="I35">
        <v>9.5270299999999999</v>
      </c>
      <c r="J35">
        <v>97.710679999999996</v>
      </c>
      <c r="K35">
        <v>28.9468</v>
      </c>
      <c r="L35">
        <v>8.2691999999999997</v>
      </c>
      <c r="M35">
        <v>22.486799999999999</v>
      </c>
      <c r="N35">
        <v>22.487200000000001</v>
      </c>
      <c r="O35">
        <v>33.712000000000003</v>
      </c>
      <c r="P35">
        <v>6</v>
      </c>
      <c r="Q35" s="1">
        <v>0</v>
      </c>
    </row>
    <row r="36" spans="2:17">
      <c r="B36">
        <v>35</v>
      </c>
      <c r="C36">
        <v>8.2681000000000004</v>
      </c>
      <c r="D36">
        <v>30.739854000000001</v>
      </c>
      <c r="E36">
        <v>3.0068999999999999</v>
      </c>
      <c r="F36">
        <v>3.1827000000000001</v>
      </c>
      <c r="G36">
        <v>90.188999999999993</v>
      </c>
      <c r="H36">
        <v>6.6669099999999997</v>
      </c>
      <c r="I36">
        <v>9.5276800000000001</v>
      </c>
      <c r="J36">
        <v>97.709580000000003</v>
      </c>
      <c r="K36">
        <v>28.949300000000001</v>
      </c>
      <c r="L36">
        <v>8.2649000000000008</v>
      </c>
      <c r="M36">
        <v>22.4893</v>
      </c>
      <c r="N36">
        <v>22.489799999999999</v>
      </c>
      <c r="O36">
        <v>34.703000000000003</v>
      </c>
      <c r="P36">
        <v>8</v>
      </c>
      <c r="Q36" s="1">
        <v>0</v>
      </c>
    </row>
    <row r="37" spans="2:17">
      <c r="B37">
        <v>36</v>
      </c>
      <c r="C37">
        <v>8.2654999999999994</v>
      </c>
      <c r="D37">
        <v>30.740552999999998</v>
      </c>
      <c r="E37">
        <v>3.0055999999999998</v>
      </c>
      <c r="F37">
        <v>3.3586999999999998</v>
      </c>
      <c r="G37">
        <v>90.423699999999997</v>
      </c>
      <c r="H37">
        <v>6.6605999999999996</v>
      </c>
      <c r="I37">
        <v>9.5186600000000006</v>
      </c>
      <c r="J37">
        <v>97.612819999999999</v>
      </c>
      <c r="K37">
        <v>28.951799999999999</v>
      </c>
      <c r="L37">
        <v>8.2622</v>
      </c>
      <c r="M37">
        <v>22.491599999999998</v>
      </c>
      <c r="N37">
        <v>22.492100000000001</v>
      </c>
      <c r="O37">
        <v>35.695</v>
      </c>
      <c r="P37">
        <v>7</v>
      </c>
      <c r="Q37" s="1">
        <v>0</v>
      </c>
    </row>
    <row r="38" spans="2:17">
      <c r="B38">
        <v>37</v>
      </c>
      <c r="C38">
        <v>8.2635000000000005</v>
      </c>
      <c r="D38">
        <v>30.740727</v>
      </c>
      <c r="E38">
        <v>3.0023</v>
      </c>
      <c r="F38">
        <v>3.0602</v>
      </c>
      <c r="G38">
        <v>90.550200000000004</v>
      </c>
      <c r="H38">
        <v>6.6563699999999999</v>
      </c>
      <c r="I38">
        <v>9.5126200000000001</v>
      </c>
      <c r="J38">
        <v>97.547330000000002</v>
      </c>
      <c r="K38">
        <v>28.953199999999999</v>
      </c>
      <c r="L38">
        <v>8.2600999999999996</v>
      </c>
      <c r="M38">
        <v>22.492999999999999</v>
      </c>
      <c r="N38">
        <v>22.493500000000001</v>
      </c>
      <c r="O38">
        <v>36.686</v>
      </c>
      <c r="P38">
        <v>9</v>
      </c>
      <c r="Q38" s="1">
        <v>0</v>
      </c>
    </row>
    <row r="39" spans="2:17">
      <c r="B39">
        <v>38</v>
      </c>
      <c r="C39">
        <v>8.2606000000000002</v>
      </c>
      <c r="D39">
        <v>30.741384</v>
      </c>
      <c r="E39">
        <v>3.0005999999999999</v>
      </c>
      <c r="F39">
        <v>3.5476999999999999</v>
      </c>
      <c r="G39">
        <v>89.489199999999997</v>
      </c>
      <c r="H39">
        <v>6.6512500000000001</v>
      </c>
      <c r="I39">
        <v>9.5053000000000001</v>
      </c>
      <c r="J39">
        <v>97.467420000000004</v>
      </c>
      <c r="K39">
        <v>28.9559</v>
      </c>
      <c r="L39">
        <v>8.2569999999999997</v>
      </c>
      <c r="M39">
        <v>22.4955</v>
      </c>
      <c r="N39">
        <v>22.495999999999999</v>
      </c>
      <c r="O39">
        <v>37.677999999999997</v>
      </c>
      <c r="P39">
        <v>8</v>
      </c>
      <c r="Q39" s="1">
        <v>0</v>
      </c>
    </row>
    <row r="40" spans="2:17">
      <c r="B40">
        <v>39</v>
      </c>
      <c r="C40">
        <v>8.2561</v>
      </c>
      <c r="D40">
        <v>30.741613999999998</v>
      </c>
      <c r="E40">
        <v>2.9979</v>
      </c>
      <c r="F40">
        <v>3.6406000000000001</v>
      </c>
      <c r="G40">
        <v>90.406000000000006</v>
      </c>
      <c r="H40">
        <v>6.6483600000000003</v>
      </c>
      <c r="I40">
        <v>9.5011799999999997</v>
      </c>
      <c r="J40">
        <v>97.417559999999995</v>
      </c>
      <c r="K40">
        <v>28.959399999999999</v>
      </c>
      <c r="L40">
        <v>8.2524999999999995</v>
      </c>
      <c r="M40">
        <v>22.498899999999999</v>
      </c>
      <c r="N40">
        <v>22.499400000000001</v>
      </c>
      <c r="O40">
        <v>38.668999999999997</v>
      </c>
      <c r="P40">
        <v>8</v>
      </c>
      <c r="Q40" s="1">
        <v>0</v>
      </c>
    </row>
    <row r="41" spans="2:17">
      <c r="B41">
        <v>40</v>
      </c>
      <c r="C41">
        <v>8.2535000000000007</v>
      </c>
      <c r="D41">
        <v>30.742328000000001</v>
      </c>
      <c r="E41">
        <v>2.9956</v>
      </c>
      <c r="F41">
        <v>3.3022</v>
      </c>
      <c r="G41">
        <v>90.427300000000002</v>
      </c>
      <c r="H41">
        <v>6.6398900000000003</v>
      </c>
      <c r="I41">
        <v>9.4890699999999999</v>
      </c>
      <c r="J41">
        <v>97.289150000000006</v>
      </c>
      <c r="K41">
        <v>28.9619</v>
      </c>
      <c r="L41">
        <v>8.2498000000000005</v>
      </c>
      <c r="M41">
        <v>22.501200000000001</v>
      </c>
      <c r="N41">
        <v>22.5017</v>
      </c>
      <c r="O41">
        <v>39.659999999999997</v>
      </c>
      <c r="P41">
        <v>8</v>
      </c>
      <c r="Q41" s="1">
        <v>0</v>
      </c>
    </row>
    <row r="42" spans="2:17">
      <c r="B42">
        <v>41</v>
      </c>
      <c r="C42">
        <v>8.2492000000000001</v>
      </c>
      <c r="D42">
        <v>30.743791000000002</v>
      </c>
      <c r="E42">
        <v>2.9933999999999998</v>
      </c>
      <c r="F42">
        <v>3.4782999999999999</v>
      </c>
      <c r="G42">
        <v>90.1614</v>
      </c>
      <c r="H42">
        <v>6.6371799999999999</v>
      </c>
      <c r="I42">
        <v>9.4852000000000007</v>
      </c>
      <c r="J42">
        <v>97.242999999999995</v>
      </c>
      <c r="K42">
        <v>28.9665</v>
      </c>
      <c r="L42">
        <v>8.2454000000000001</v>
      </c>
      <c r="M42">
        <v>22.505400000000002</v>
      </c>
      <c r="N42">
        <v>22.5059</v>
      </c>
      <c r="O42">
        <v>40.652000000000001</v>
      </c>
      <c r="P42">
        <v>9</v>
      </c>
      <c r="Q42" s="1">
        <v>0</v>
      </c>
    </row>
    <row r="43" spans="2:17">
      <c r="B43">
        <v>42</v>
      </c>
      <c r="C43">
        <v>8.2464999999999993</v>
      </c>
      <c r="D43">
        <v>30.745749</v>
      </c>
      <c r="E43">
        <v>2.9908000000000001</v>
      </c>
      <c r="F43">
        <v>3.2046000000000001</v>
      </c>
      <c r="G43">
        <v>90.231499999999997</v>
      </c>
      <c r="H43">
        <v>6.6310399999999996</v>
      </c>
      <c r="I43">
        <v>9.4764300000000006</v>
      </c>
      <c r="J43">
        <v>97.14958</v>
      </c>
      <c r="K43">
        <v>28.970400000000001</v>
      </c>
      <c r="L43">
        <v>8.2426999999999992</v>
      </c>
      <c r="M43">
        <v>22.508800000000001</v>
      </c>
      <c r="N43">
        <v>22.5093</v>
      </c>
      <c r="O43">
        <v>41.643000000000001</v>
      </c>
      <c r="P43">
        <v>10</v>
      </c>
      <c r="Q43" s="1">
        <v>0</v>
      </c>
    </row>
    <row r="44" spans="2:17">
      <c r="B44">
        <v>43</v>
      </c>
      <c r="C44">
        <v>8.2464999999999993</v>
      </c>
      <c r="D44">
        <v>30.746292</v>
      </c>
      <c r="E44">
        <v>2.9895</v>
      </c>
      <c r="F44">
        <v>3.2040999999999999</v>
      </c>
      <c r="G44">
        <v>89.888900000000007</v>
      </c>
      <c r="H44">
        <v>6.63049</v>
      </c>
      <c r="I44">
        <v>9.4756300000000007</v>
      </c>
      <c r="J44">
        <v>97.141440000000003</v>
      </c>
      <c r="K44">
        <v>28.970500000000001</v>
      </c>
      <c r="L44">
        <v>8.2424999999999997</v>
      </c>
      <c r="M44">
        <v>22.508900000000001</v>
      </c>
      <c r="N44">
        <v>22.509499999999999</v>
      </c>
      <c r="O44">
        <v>42.634999999999998</v>
      </c>
      <c r="P44">
        <v>9</v>
      </c>
      <c r="Q44" s="1">
        <v>0</v>
      </c>
    </row>
    <row r="45" spans="2:17">
      <c r="B45">
        <v>44</v>
      </c>
      <c r="C45">
        <v>8.2462</v>
      </c>
      <c r="D45">
        <v>30.747416000000001</v>
      </c>
      <c r="E45">
        <v>2.9899</v>
      </c>
      <c r="F45">
        <v>3.0672999999999999</v>
      </c>
      <c r="G45">
        <v>90.140600000000006</v>
      </c>
      <c r="H45">
        <v>6.6333500000000001</v>
      </c>
      <c r="I45">
        <v>9.4797200000000004</v>
      </c>
      <c r="J45">
        <v>97.183329999999998</v>
      </c>
      <c r="K45">
        <v>28.971499999999999</v>
      </c>
      <c r="L45">
        <v>8.2421000000000006</v>
      </c>
      <c r="M45">
        <v>22.509699999999999</v>
      </c>
      <c r="N45">
        <v>22.510300000000001</v>
      </c>
      <c r="O45">
        <v>43.625999999999998</v>
      </c>
      <c r="P45">
        <v>13</v>
      </c>
      <c r="Q45" s="1">
        <v>0</v>
      </c>
    </row>
    <row r="46" spans="2:17">
      <c r="B46">
        <v>45</v>
      </c>
      <c r="C46">
        <v>8.2454999999999998</v>
      </c>
      <c r="D46">
        <v>30.748318000000001</v>
      </c>
      <c r="E46">
        <v>2.9891000000000001</v>
      </c>
      <c r="F46">
        <v>3.2018</v>
      </c>
      <c r="G46">
        <v>90.513499999999993</v>
      </c>
      <c r="H46">
        <v>6.6274499999999996</v>
      </c>
      <c r="I46">
        <v>9.4712899999999998</v>
      </c>
      <c r="J46">
        <v>97.096100000000007</v>
      </c>
      <c r="K46">
        <v>28.9726</v>
      </c>
      <c r="L46">
        <v>8.2413000000000007</v>
      </c>
      <c r="M46">
        <v>22.5107</v>
      </c>
      <c r="N46">
        <v>22.511299999999999</v>
      </c>
      <c r="O46">
        <v>44.618000000000002</v>
      </c>
      <c r="P46">
        <v>9</v>
      </c>
      <c r="Q46" s="1">
        <v>0</v>
      </c>
    </row>
    <row r="47" spans="2:17">
      <c r="B47">
        <v>46</v>
      </c>
      <c r="C47">
        <v>8.2431999999999999</v>
      </c>
      <c r="D47">
        <v>30.748981000000001</v>
      </c>
      <c r="E47">
        <v>2.9855999999999998</v>
      </c>
      <c r="F47">
        <v>2.9110999999999998</v>
      </c>
      <c r="G47">
        <v>90.333299999999994</v>
      </c>
      <c r="H47">
        <v>6.6166400000000003</v>
      </c>
      <c r="I47">
        <v>9.4558400000000002</v>
      </c>
      <c r="J47">
        <v>96.934039999999996</v>
      </c>
      <c r="K47">
        <v>28.974799999999998</v>
      </c>
      <c r="L47">
        <v>8.2390000000000008</v>
      </c>
      <c r="M47">
        <v>22.512699999999999</v>
      </c>
      <c r="N47">
        <v>22.513300000000001</v>
      </c>
      <c r="O47">
        <v>45.609000000000002</v>
      </c>
      <c r="P47">
        <v>7</v>
      </c>
      <c r="Q47" s="1">
        <v>0</v>
      </c>
    </row>
    <row r="48" spans="2:17">
      <c r="B48">
        <v>47</v>
      </c>
      <c r="C48">
        <v>8.2393999999999998</v>
      </c>
      <c r="D48">
        <v>30.748643000000001</v>
      </c>
      <c r="E48">
        <v>2.9809999999999999</v>
      </c>
      <c r="F48">
        <v>3.3081999999999998</v>
      </c>
      <c r="G48">
        <v>90.283500000000004</v>
      </c>
      <c r="H48">
        <v>6.6071499999999999</v>
      </c>
      <c r="I48">
        <v>9.4422800000000002</v>
      </c>
      <c r="J48">
        <v>96.788030000000006</v>
      </c>
      <c r="K48">
        <v>28.9772</v>
      </c>
      <c r="L48">
        <v>8.2349999999999994</v>
      </c>
      <c r="M48">
        <v>22.5152</v>
      </c>
      <c r="N48">
        <v>22.515799999999999</v>
      </c>
      <c r="O48">
        <v>46.6</v>
      </c>
      <c r="P48">
        <v>7</v>
      </c>
      <c r="Q48" s="1">
        <v>0</v>
      </c>
    </row>
    <row r="49" spans="2:17">
      <c r="B49">
        <v>48</v>
      </c>
      <c r="C49">
        <v>8.2338000000000005</v>
      </c>
      <c r="D49">
        <v>30.747026999999999</v>
      </c>
      <c r="E49">
        <v>2.9780000000000002</v>
      </c>
      <c r="F49">
        <v>3.0506000000000002</v>
      </c>
      <c r="G49">
        <v>90.471000000000004</v>
      </c>
      <c r="H49">
        <v>6.6042300000000003</v>
      </c>
      <c r="I49">
        <v>9.43811</v>
      </c>
      <c r="J49">
        <v>96.734700000000004</v>
      </c>
      <c r="K49">
        <v>28.979700000000001</v>
      </c>
      <c r="L49">
        <v>8.2294</v>
      </c>
      <c r="M49">
        <v>22.517900000000001</v>
      </c>
      <c r="N49">
        <v>22.5185</v>
      </c>
      <c r="O49">
        <v>47.591999999999999</v>
      </c>
      <c r="P49">
        <v>6</v>
      </c>
      <c r="Q49" s="1">
        <v>0</v>
      </c>
    </row>
    <row r="50" spans="2:17">
      <c r="B50">
        <v>49</v>
      </c>
      <c r="C50">
        <v>8.2258999999999993</v>
      </c>
      <c r="D50">
        <v>30.744540000000001</v>
      </c>
      <c r="E50">
        <v>2.9750999999999999</v>
      </c>
      <c r="F50">
        <v>2.7608000000000001</v>
      </c>
      <c r="G50">
        <v>90.663600000000002</v>
      </c>
      <c r="H50">
        <v>6.5859100000000002</v>
      </c>
      <c r="I50">
        <v>9.4119200000000003</v>
      </c>
      <c r="J50">
        <v>96.451149999999998</v>
      </c>
      <c r="K50">
        <v>28.9832</v>
      </c>
      <c r="L50">
        <v>8.2213999999999992</v>
      </c>
      <c r="M50">
        <v>22.521699999999999</v>
      </c>
      <c r="N50">
        <v>22.522300000000001</v>
      </c>
      <c r="O50">
        <v>48.582999999999998</v>
      </c>
      <c r="P50">
        <v>6</v>
      </c>
      <c r="Q50" s="1">
        <v>0</v>
      </c>
    </row>
    <row r="51" spans="2:17">
      <c r="B51">
        <v>50</v>
      </c>
      <c r="C51">
        <v>8.2162000000000006</v>
      </c>
      <c r="D51">
        <v>30.740259999999999</v>
      </c>
      <c r="E51">
        <v>2.9620000000000002</v>
      </c>
      <c r="F51">
        <v>2.7955000000000001</v>
      </c>
      <c r="G51">
        <v>90.277799999999999</v>
      </c>
      <c r="H51">
        <v>6.5482899999999997</v>
      </c>
      <c r="I51">
        <v>9.3581599999999998</v>
      </c>
      <c r="J51">
        <v>95.881039999999999</v>
      </c>
      <c r="K51">
        <v>28.9863</v>
      </c>
      <c r="L51">
        <v>8.2116000000000007</v>
      </c>
      <c r="M51">
        <v>22.525500000000001</v>
      </c>
      <c r="N51">
        <v>22.5261</v>
      </c>
      <c r="O51">
        <v>49.573999999999998</v>
      </c>
      <c r="P51">
        <v>7</v>
      </c>
      <c r="Q51" s="1">
        <v>0</v>
      </c>
    </row>
    <row r="52" spans="2:17">
      <c r="B52">
        <v>51</v>
      </c>
      <c r="C52">
        <v>8.2013999999999996</v>
      </c>
      <c r="D52">
        <v>30.734632999999999</v>
      </c>
      <c r="E52">
        <v>2.9548999999999999</v>
      </c>
      <c r="F52">
        <v>2.7635000000000001</v>
      </c>
      <c r="G52">
        <v>90.762900000000002</v>
      </c>
      <c r="H52">
        <v>6.5370100000000004</v>
      </c>
      <c r="I52">
        <v>9.3420400000000008</v>
      </c>
      <c r="J52">
        <v>95.687349999999995</v>
      </c>
      <c r="K52">
        <v>28.9923</v>
      </c>
      <c r="L52">
        <v>8.1966999999999999</v>
      </c>
      <c r="M52">
        <v>22.5322</v>
      </c>
      <c r="N52">
        <v>22.532800000000002</v>
      </c>
      <c r="O52">
        <v>50.566000000000003</v>
      </c>
      <c r="P52">
        <v>7</v>
      </c>
      <c r="Q52" s="1">
        <v>0</v>
      </c>
    </row>
    <row r="53" spans="2:17">
      <c r="B53">
        <v>52</v>
      </c>
      <c r="C53">
        <v>8.1843000000000004</v>
      </c>
      <c r="D53">
        <v>30.727810000000002</v>
      </c>
      <c r="E53">
        <v>2.9340000000000002</v>
      </c>
      <c r="F53">
        <v>2.6307</v>
      </c>
      <c r="G53">
        <v>90.808000000000007</v>
      </c>
      <c r="H53">
        <v>6.4336700000000002</v>
      </c>
      <c r="I53">
        <v>9.1943599999999996</v>
      </c>
      <c r="J53">
        <v>94.142070000000004</v>
      </c>
      <c r="K53">
        <v>28.998899999999999</v>
      </c>
      <c r="L53">
        <v>8.1793999999999993</v>
      </c>
      <c r="M53">
        <v>22.5398</v>
      </c>
      <c r="N53">
        <v>22.540400000000002</v>
      </c>
      <c r="O53">
        <v>51.557000000000002</v>
      </c>
      <c r="P53">
        <v>4</v>
      </c>
      <c r="Q53" s="1">
        <v>0</v>
      </c>
    </row>
    <row r="54" spans="2:17">
      <c r="B54">
        <v>53</v>
      </c>
      <c r="C54">
        <v>8.1334</v>
      </c>
      <c r="D54">
        <v>30.713571000000002</v>
      </c>
      <c r="E54">
        <v>2.911</v>
      </c>
      <c r="F54">
        <v>2.9045000000000001</v>
      </c>
      <c r="G54">
        <v>90.863399999999999</v>
      </c>
      <c r="H54">
        <v>6.40707</v>
      </c>
      <c r="I54">
        <v>9.1563400000000001</v>
      </c>
      <c r="J54">
        <v>93.660629999999998</v>
      </c>
      <c r="K54">
        <v>29.025600000000001</v>
      </c>
      <c r="L54">
        <v>8.1285000000000007</v>
      </c>
      <c r="M54">
        <v>22.567699999999999</v>
      </c>
      <c r="N54">
        <v>22.5684</v>
      </c>
      <c r="O54">
        <v>52.548999999999999</v>
      </c>
      <c r="P54">
        <v>5</v>
      </c>
      <c r="Q54" s="1">
        <v>0</v>
      </c>
    </row>
    <row r="55" spans="2:17">
      <c r="B55">
        <v>54</v>
      </c>
      <c r="C55">
        <v>8.1142000000000003</v>
      </c>
      <c r="D55">
        <v>30.710367000000002</v>
      </c>
      <c r="E55">
        <v>2.9007999999999998</v>
      </c>
      <c r="F55">
        <v>2.1829999999999998</v>
      </c>
      <c r="G55">
        <v>91.747500000000002</v>
      </c>
      <c r="H55">
        <v>6.4055999999999997</v>
      </c>
      <c r="I55">
        <v>9.1542399999999997</v>
      </c>
      <c r="J55">
        <v>93.605739999999997</v>
      </c>
      <c r="K55">
        <v>29.037700000000001</v>
      </c>
      <c r="L55">
        <v>8.1092999999999993</v>
      </c>
      <c r="M55">
        <v>22.579799999999999</v>
      </c>
      <c r="N55">
        <v>22.580500000000001</v>
      </c>
      <c r="O55">
        <v>53.54</v>
      </c>
      <c r="P55">
        <v>5</v>
      </c>
      <c r="Q55" s="1">
        <v>0</v>
      </c>
    </row>
    <row r="56" spans="2:17">
      <c r="B56">
        <v>55</v>
      </c>
      <c r="C56">
        <v>8.1077999999999992</v>
      </c>
      <c r="D56">
        <v>30.712062</v>
      </c>
      <c r="E56">
        <v>2.8961000000000001</v>
      </c>
      <c r="F56">
        <v>1.9089</v>
      </c>
      <c r="G56">
        <v>91.461100000000002</v>
      </c>
      <c r="H56">
        <v>6.39602</v>
      </c>
      <c r="I56">
        <v>9.1405600000000007</v>
      </c>
      <c r="J56">
        <v>93.456180000000003</v>
      </c>
      <c r="K56">
        <v>29.0444</v>
      </c>
      <c r="L56">
        <v>8.1027000000000005</v>
      </c>
      <c r="M56">
        <v>22.585899999999999</v>
      </c>
      <c r="N56">
        <v>22.586600000000001</v>
      </c>
      <c r="O56">
        <v>54.530999999999999</v>
      </c>
      <c r="P56">
        <v>6</v>
      </c>
      <c r="Q56" s="1">
        <v>0</v>
      </c>
    </row>
    <row r="57" spans="2:17">
      <c r="B57">
        <v>56</v>
      </c>
      <c r="C57">
        <v>8.1036000000000001</v>
      </c>
      <c r="D57">
        <v>30.715138</v>
      </c>
      <c r="E57">
        <v>2.8862999999999999</v>
      </c>
      <c r="F57">
        <v>1.9309000000000001</v>
      </c>
      <c r="G57">
        <v>91.873000000000005</v>
      </c>
      <c r="H57">
        <v>6.3609299999999998</v>
      </c>
      <c r="I57">
        <v>9.0904100000000003</v>
      </c>
      <c r="J57">
        <v>92.938320000000004</v>
      </c>
      <c r="K57">
        <v>29.050599999999999</v>
      </c>
      <c r="L57">
        <v>8.0983999999999998</v>
      </c>
      <c r="M57">
        <v>22.5914</v>
      </c>
      <c r="N57">
        <v>22.592099999999999</v>
      </c>
      <c r="O57">
        <v>55.521999999999998</v>
      </c>
      <c r="P57">
        <v>6</v>
      </c>
      <c r="Q57" s="1">
        <v>0</v>
      </c>
    </row>
    <row r="58" spans="2:17">
      <c r="B58">
        <v>57</v>
      </c>
      <c r="C58">
        <v>8.0839999999999996</v>
      </c>
      <c r="D58">
        <v>30.723153</v>
      </c>
      <c r="E58">
        <v>2.8742999999999999</v>
      </c>
      <c r="F58">
        <v>1.7548999999999999</v>
      </c>
      <c r="G58">
        <v>91.963499999999996</v>
      </c>
      <c r="H58">
        <v>6.3206800000000003</v>
      </c>
      <c r="I58">
        <v>9.0328800000000005</v>
      </c>
      <c r="J58">
        <v>92.323530000000005</v>
      </c>
      <c r="K58">
        <v>29.0748</v>
      </c>
      <c r="L58">
        <v>8.0787999999999993</v>
      </c>
      <c r="M58">
        <v>22.613099999999999</v>
      </c>
      <c r="N58">
        <v>22.613800000000001</v>
      </c>
      <c r="O58">
        <v>56.514000000000003</v>
      </c>
      <c r="P58">
        <v>5</v>
      </c>
      <c r="Q58" s="1">
        <v>0</v>
      </c>
    </row>
    <row r="59" spans="2:17">
      <c r="B59">
        <v>58</v>
      </c>
      <c r="C59">
        <v>8.0565999999999995</v>
      </c>
      <c r="D59">
        <v>30.728770999999998</v>
      </c>
      <c r="E59">
        <v>2.859</v>
      </c>
      <c r="F59">
        <v>1.8515999999999999</v>
      </c>
      <c r="G59">
        <v>91.521900000000002</v>
      </c>
      <c r="H59">
        <v>6.2892200000000003</v>
      </c>
      <c r="I59">
        <v>8.9879300000000004</v>
      </c>
      <c r="J59">
        <v>91.823589999999996</v>
      </c>
      <c r="K59">
        <v>29.103000000000002</v>
      </c>
      <c r="L59">
        <v>8.0512999999999995</v>
      </c>
      <c r="M59">
        <v>22.6389</v>
      </c>
      <c r="N59">
        <v>22.639600000000002</v>
      </c>
      <c r="O59">
        <v>57.505000000000003</v>
      </c>
      <c r="P59">
        <v>5</v>
      </c>
      <c r="Q59" s="1">
        <v>0</v>
      </c>
    </row>
    <row r="60" spans="2:17">
      <c r="B60">
        <v>59</v>
      </c>
      <c r="C60">
        <v>8.0449000000000002</v>
      </c>
      <c r="D60">
        <v>30.729620000000001</v>
      </c>
      <c r="E60">
        <v>2.8500999999999999</v>
      </c>
      <c r="F60">
        <v>1.7050000000000001</v>
      </c>
      <c r="G60">
        <v>91.365200000000002</v>
      </c>
      <c r="H60">
        <v>6.2641400000000003</v>
      </c>
      <c r="I60">
        <v>8.9520800000000005</v>
      </c>
      <c r="J60">
        <v>91.438999999999993</v>
      </c>
      <c r="K60">
        <v>29.113199999999999</v>
      </c>
      <c r="L60">
        <v>8.0395000000000003</v>
      </c>
      <c r="M60">
        <v>22.648499999999999</v>
      </c>
      <c r="N60">
        <v>22.6493</v>
      </c>
      <c r="O60">
        <v>58.496000000000002</v>
      </c>
      <c r="P60">
        <v>5</v>
      </c>
      <c r="Q60" s="1">
        <v>0</v>
      </c>
    </row>
    <row r="61" spans="2:17">
      <c r="B61">
        <v>60</v>
      </c>
      <c r="C61">
        <v>8.0273000000000003</v>
      </c>
      <c r="D61">
        <v>30.731974000000001</v>
      </c>
      <c r="E61">
        <v>2.8347000000000002</v>
      </c>
      <c r="F61">
        <v>1.6920999999999999</v>
      </c>
      <c r="G61">
        <v>91.673900000000003</v>
      </c>
      <c r="H61">
        <v>6.2215699999999998</v>
      </c>
      <c r="I61">
        <v>8.8912399999999998</v>
      </c>
      <c r="J61">
        <v>90.791070000000005</v>
      </c>
      <c r="K61">
        <v>29.129899999999999</v>
      </c>
      <c r="L61">
        <v>8.0218000000000007</v>
      </c>
      <c r="M61">
        <v>22.664000000000001</v>
      </c>
      <c r="N61">
        <v>22.6648</v>
      </c>
      <c r="O61">
        <v>59.488</v>
      </c>
      <c r="P61">
        <v>5</v>
      </c>
      <c r="Q61" s="1">
        <v>0</v>
      </c>
    </row>
    <row r="62" spans="2:17">
      <c r="B62">
        <v>61</v>
      </c>
      <c r="C62">
        <v>8.0096000000000007</v>
      </c>
      <c r="D62">
        <v>30.732838999999998</v>
      </c>
      <c r="E62">
        <v>2.8258000000000001</v>
      </c>
      <c r="F62">
        <v>1.4459</v>
      </c>
      <c r="G62">
        <v>92.242699999999999</v>
      </c>
      <c r="H62">
        <v>6.2190700000000003</v>
      </c>
      <c r="I62">
        <v>8.88767</v>
      </c>
      <c r="J62">
        <v>90.726969999999994</v>
      </c>
      <c r="K62">
        <v>29.145099999999999</v>
      </c>
      <c r="L62">
        <v>8.0039999999999996</v>
      </c>
      <c r="M62">
        <v>22.6783</v>
      </c>
      <c r="N62">
        <v>22.679099999999998</v>
      </c>
      <c r="O62">
        <v>60.478999999999999</v>
      </c>
      <c r="P62">
        <v>5</v>
      </c>
      <c r="Q62" s="1">
        <v>0</v>
      </c>
    </row>
    <row r="63" spans="2:17">
      <c r="B63">
        <v>62</v>
      </c>
      <c r="C63">
        <v>8.0045999999999999</v>
      </c>
      <c r="D63">
        <v>30.733909000000001</v>
      </c>
      <c r="E63">
        <v>2.8218000000000001</v>
      </c>
      <c r="F63">
        <v>1.4177</v>
      </c>
      <c r="G63">
        <v>92.302099999999996</v>
      </c>
      <c r="H63">
        <v>6.2131499999999997</v>
      </c>
      <c r="I63">
        <v>8.8792100000000005</v>
      </c>
      <c r="J63">
        <v>90.633219999999994</v>
      </c>
      <c r="K63">
        <v>29.149899999999999</v>
      </c>
      <c r="L63">
        <v>7.9989999999999997</v>
      </c>
      <c r="M63">
        <v>22.6828</v>
      </c>
      <c r="N63">
        <v>22.683499999999999</v>
      </c>
      <c r="O63">
        <v>61.470999999999997</v>
      </c>
      <c r="P63">
        <v>4</v>
      </c>
      <c r="Q63" s="1">
        <v>0</v>
      </c>
    </row>
    <row r="64" spans="2:17">
      <c r="B64">
        <v>63</v>
      </c>
      <c r="C64">
        <v>8.0010999999999992</v>
      </c>
      <c r="D64">
        <v>30.735440000000001</v>
      </c>
      <c r="E64">
        <v>2.8188</v>
      </c>
      <c r="F64">
        <v>1.2986</v>
      </c>
      <c r="G64">
        <v>92.338700000000003</v>
      </c>
      <c r="H64">
        <v>6.2059300000000004</v>
      </c>
      <c r="I64">
        <v>8.8688900000000004</v>
      </c>
      <c r="J64">
        <v>90.522909999999996</v>
      </c>
      <c r="K64">
        <v>29.1541</v>
      </c>
      <c r="L64">
        <v>7.9953000000000003</v>
      </c>
      <c r="M64">
        <v>22.686499999999999</v>
      </c>
      <c r="N64">
        <v>22.6873</v>
      </c>
      <c r="O64">
        <v>62.462000000000003</v>
      </c>
      <c r="P64">
        <v>5</v>
      </c>
      <c r="Q64" s="1">
        <v>0</v>
      </c>
    </row>
    <row r="65" spans="2:17">
      <c r="B65">
        <v>64</v>
      </c>
      <c r="C65">
        <v>7.9991000000000003</v>
      </c>
      <c r="D65">
        <v>30.735821999999999</v>
      </c>
      <c r="E65">
        <v>2.8153999999999999</v>
      </c>
      <c r="F65">
        <v>1.2284999999999999</v>
      </c>
      <c r="G65">
        <v>92.307000000000002</v>
      </c>
      <c r="H65">
        <v>6.1984300000000001</v>
      </c>
      <c r="I65">
        <v>8.8581699999999994</v>
      </c>
      <c r="J65">
        <v>90.410430000000005</v>
      </c>
      <c r="K65">
        <v>29.1557</v>
      </c>
      <c r="L65">
        <v>7.9932999999999996</v>
      </c>
      <c r="M65">
        <v>22.688099999999999</v>
      </c>
      <c r="N65">
        <v>22.6889</v>
      </c>
      <c r="O65">
        <v>63.453000000000003</v>
      </c>
      <c r="P65">
        <v>5</v>
      </c>
      <c r="Q65" s="1">
        <v>0</v>
      </c>
    </row>
    <row r="66" spans="2:17">
      <c r="B66">
        <v>65</v>
      </c>
      <c r="C66">
        <v>7.9978999999999996</v>
      </c>
      <c r="D66">
        <v>30.73686</v>
      </c>
      <c r="E66">
        <v>2.8132999999999999</v>
      </c>
      <c r="F66">
        <v>1.1374</v>
      </c>
      <c r="G66">
        <v>92.435900000000004</v>
      </c>
      <c r="H66">
        <v>6.1990299999999996</v>
      </c>
      <c r="I66">
        <v>8.8590300000000006</v>
      </c>
      <c r="J66">
        <v>90.417640000000006</v>
      </c>
      <c r="K66">
        <v>29.157399999999999</v>
      </c>
      <c r="L66">
        <v>7.9919000000000002</v>
      </c>
      <c r="M66">
        <v>22.689499999999999</v>
      </c>
      <c r="N66">
        <v>22.6904</v>
      </c>
      <c r="O66">
        <v>64.444999999999993</v>
      </c>
      <c r="P66">
        <v>4</v>
      </c>
      <c r="Q66" s="1">
        <v>0</v>
      </c>
    </row>
    <row r="67" spans="2:17">
      <c r="B67">
        <v>66</v>
      </c>
      <c r="C67">
        <v>7.9974999999999996</v>
      </c>
      <c r="D67">
        <v>30.737912000000001</v>
      </c>
      <c r="E67">
        <v>2.8134000000000001</v>
      </c>
      <c r="F67">
        <v>1.1733</v>
      </c>
      <c r="G67">
        <v>92.389200000000002</v>
      </c>
      <c r="H67">
        <v>6.1977099999999998</v>
      </c>
      <c r="I67">
        <v>8.8571399999999993</v>
      </c>
      <c r="J67">
        <v>90.398290000000003</v>
      </c>
      <c r="K67">
        <v>29.1584</v>
      </c>
      <c r="L67">
        <v>7.9915000000000003</v>
      </c>
      <c r="M67">
        <v>22.6904</v>
      </c>
      <c r="N67">
        <v>22.691199999999998</v>
      </c>
      <c r="O67">
        <v>65.436000000000007</v>
      </c>
      <c r="P67">
        <v>4</v>
      </c>
      <c r="Q67" s="1">
        <v>0</v>
      </c>
    </row>
    <row r="68" spans="2:17">
      <c r="B68">
        <v>67</v>
      </c>
      <c r="C68">
        <v>7.9970999999999997</v>
      </c>
      <c r="D68">
        <v>30.738674</v>
      </c>
      <c r="E68">
        <v>2.8121999999999998</v>
      </c>
      <c r="F68">
        <v>1.2374000000000001</v>
      </c>
      <c r="G68">
        <v>92.319599999999994</v>
      </c>
      <c r="H68">
        <v>6.1981400000000004</v>
      </c>
      <c r="I68">
        <v>8.8577600000000007</v>
      </c>
      <c r="J68">
        <v>90.404210000000006</v>
      </c>
      <c r="K68">
        <v>29.158999999999999</v>
      </c>
      <c r="L68">
        <v>7.9909999999999997</v>
      </c>
      <c r="M68">
        <v>22.690899999999999</v>
      </c>
      <c r="N68">
        <v>22.691800000000001</v>
      </c>
      <c r="O68">
        <v>66.427000000000007</v>
      </c>
      <c r="P68">
        <v>4</v>
      </c>
      <c r="Q68" s="1">
        <v>0</v>
      </c>
    </row>
    <row r="69" spans="2:17">
      <c r="B69">
        <v>68</v>
      </c>
      <c r="C69">
        <v>7.9972000000000003</v>
      </c>
      <c r="D69">
        <v>30.739269</v>
      </c>
      <c r="E69">
        <v>2.8126000000000002</v>
      </c>
      <c r="F69">
        <v>1.1843999999999999</v>
      </c>
      <c r="G69">
        <v>92.356300000000005</v>
      </c>
      <c r="H69">
        <v>6.1996700000000002</v>
      </c>
      <c r="I69">
        <v>8.8599499999999995</v>
      </c>
      <c r="J69">
        <v>90.42671</v>
      </c>
      <c r="K69">
        <v>29.159199999999998</v>
      </c>
      <c r="L69">
        <v>7.9909999999999997</v>
      </c>
      <c r="M69">
        <v>22.691099999999999</v>
      </c>
      <c r="N69">
        <v>22.6919</v>
      </c>
      <c r="O69">
        <v>67.418000000000006</v>
      </c>
      <c r="P69">
        <v>4</v>
      </c>
      <c r="Q69" s="1">
        <v>0</v>
      </c>
    </row>
    <row r="70" spans="2:17">
      <c r="B70">
        <v>69</v>
      </c>
      <c r="C70">
        <v>7.9970999999999997</v>
      </c>
      <c r="D70">
        <v>30.739657000000001</v>
      </c>
      <c r="E70">
        <v>2.8123</v>
      </c>
      <c r="F70">
        <v>1.3142</v>
      </c>
      <c r="G70">
        <v>92.272300000000001</v>
      </c>
      <c r="H70">
        <v>6.2018700000000004</v>
      </c>
      <c r="I70">
        <v>8.8630899999999997</v>
      </c>
      <c r="J70">
        <v>90.458619999999996</v>
      </c>
      <c r="K70">
        <v>29.159300000000002</v>
      </c>
      <c r="L70">
        <v>7.9908000000000001</v>
      </c>
      <c r="M70">
        <v>22.691199999999998</v>
      </c>
      <c r="N70">
        <v>22.692</v>
      </c>
      <c r="O70">
        <v>68.41</v>
      </c>
      <c r="P70">
        <v>3</v>
      </c>
      <c r="Q70" s="1">
        <v>0</v>
      </c>
    </row>
    <row r="71" spans="2:17">
      <c r="B71">
        <v>70</v>
      </c>
      <c r="C71">
        <v>7.9964000000000004</v>
      </c>
      <c r="D71">
        <v>30.741112000000001</v>
      </c>
      <c r="E71">
        <v>2.8106</v>
      </c>
      <c r="F71">
        <v>1.2669999999999999</v>
      </c>
      <c r="G71">
        <v>92.468900000000005</v>
      </c>
      <c r="H71">
        <v>6.1827800000000002</v>
      </c>
      <c r="I71">
        <v>8.8358100000000004</v>
      </c>
      <c r="J71">
        <v>90.179699999999997</v>
      </c>
      <c r="K71">
        <v>29.161000000000001</v>
      </c>
      <c r="L71">
        <v>7.99</v>
      </c>
      <c r="M71">
        <v>22.692599999999999</v>
      </c>
      <c r="N71">
        <v>22.6934</v>
      </c>
      <c r="O71">
        <v>69.400999999999996</v>
      </c>
      <c r="P71">
        <v>4</v>
      </c>
      <c r="Q71" s="1">
        <v>0</v>
      </c>
    </row>
    <row r="72" spans="2:17">
      <c r="B72">
        <v>71</v>
      </c>
      <c r="C72">
        <v>7.9915000000000003</v>
      </c>
      <c r="D72">
        <v>30.741969999999998</v>
      </c>
      <c r="E72">
        <v>2.8043</v>
      </c>
      <c r="F72">
        <v>1.3952</v>
      </c>
      <c r="G72">
        <v>92.130399999999995</v>
      </c>
      <c r="H72">
        <v>6.1716100000000003</v>
      </c>
      <c r="I72">
        <v>8.8198500000000006</v>
      </c>
      <c r="J72">
        <v>90.00949</v>
      </c>
      <c r="K72">
        <v>29.165500000000002</v>
      </c>
      <c r="L72">
        <v>7.9850000000000003</v>
      </c>
      <c r="M72">
        <v>22.6968</v>
      </c>
      <c r="N72">
        <v>22.697700000000001</v>
      </c>
      <c r="O72">
        <v>70.391999999999996</v>
      </c>
      <c r="P72">
        <v>4</v>
      </c>
      <c r="Q72" s="1">
        <v>0</v>
      </c>
    </row>
    <row r="73" spans="2:17">
      <c r="B73">
        <v>72</v>
      </c>
      <c r="C73">
        <v>7.9856999999999996</v>
      </c>
      <c r="D73">
        <v>30.742379</v>
      </c>
      <c r="E73">
        <v>2.8033999999999999</v>
      </c>
      <c r="F73">
        <v>1.2379</v>
      </c>
      <c r="G73">
        <v>92.232799999999997</v>
      </c>
      <c r="H73">
        <v>6.1752200000000004</v>
      </c>
      <c r="I73">
        <v>8.8249999999999993</v>
      </c>
      <c r="J73">
        <v>90.052970000000002</v>
      </c>
      <c r="K73">
        <v>29.170400000000001</v>
      </c>
      <c r="L73">
        <v>7.9790999999999999</v>
      </c>
      <c r="M73">
        <v>22.7014</v>
      </c>
      <c r="N73">
        <v>22.702300000000001</v>
      </c>
      <c r="O73">
        <v>71.384</v>
      </c>
      <c r="P73">
        <v>3</v>
      </c>
      <c r="Q73" s="1">
        <v>0</v>
      </c>
    </row>
    <row r="74" spans="2:17">
      <c r="B74">
        <v>73</v>
      </c>
      <c r="C74">
        <v>7.9824999999999999</v>
      </c>
      <c r="D74">
        <v>30.743296999999998</v>
      </c>
      <c r="E74">
        <v>2.7999000000000001</v>
      </c>
      <c r="F74">
        <v>1.1232</v>
      </c>
      <c r="G74">
        <v>92.500200000000007</v>
      </c>
      <c r="H74">
        <v>6.1553399999999998</v>
      </c>
      <c r="I74">
        <v>8.7965999999999998</v>
      </c>
      <c r="J74">
        <v>89.758459999999999</v>
      </c>
      <c r="K74">
        <v>29.1736</v>
      </c>
      <c r="L74">
        <v>7.9757999999999996</v>
      </c>
      <c r="M74">
        <v>22.7044</v>
      </c>
      <c r="N74">
        <v>22.705300000000001</v>
      </c>
      <c r="O74">
        <v>72.375</v>
      </c>
      <c r="P74">
        <v>4</v>
      </c>
      <c r="Q74" s="1">
        <v>0</v>
      </c>
    </row>
    <row r="75" spans="2:17">
      <c r="B75">
        <v>74</v>
      </c>
      <c r="C75">
        <v>7.9744000000000002</v>
      </c>
      <c r="D75">
        <v>30.745583</v>
      </c>
      <c r="E75">
        <v>2.7942</v>
      </c>
      <c r="F75">
        <v>0.89759999999999995</v>
      </c>
      <c r="G75">
        <v>92.460899999999995</v>
      </c>
      <c r="H75">
        <v>6.1409399999999996</v>
      </c>
      <c r="I75">
        <v>8.7760300000000004</v>
      </c>
      <c r="J75">
        <v>89.537049999999994</v>
      </c>
      <c r="K75">
        <v>29.182300000000001</v>
      </c>
      <c r="L75">
        <v>7.9676</v>
      </c>
      <c r="M75">
        <v>22.712299999999999</v>
      </c>
      <c r="N75">
        <v>22.713200000000001</v>
      </c>
      <c r="O75">
        <v>73.366</v>
      </c>
      <c r="P75">
        <v>3</v>
      </c>
      <c r="Q75" s="1">
        <v>0</v>
      </c>
    </row>
    <row r="76" spans="2:17">
      <c r="B76">
        <v>75</v>
      </c>
      <c r="C76">
        <v>7.9633000000000003</v>
      </c>
      <c r="D76">
        <v>30.748213</v>
      </c>
      <c r="E76">
        <v>2.7867000000000002</v>
      </c>
      <c r="F76">
        <v>1.0945</v>
      </c>
      <c r="G76">
        <v>92.390299999999996</v>
      </c>
      <c r="H76">
        <v>6.1188500000000001</v>
      </c>
      <c r="I76">
        <v>8.7444500000000005</v>
      </c>
      <c r="J76">
        <v>89.19905</v>
      </c>
      <c r="K76">
        <v>29.193899999999999</v>
      </c>
      <c r="L76">
        <v>7.9564000000000004</v>
      </c>
      <c r="M76">
        <v>22.722899999999999</v>
      </c>
      <c r="N76">
        <v>22.723800000000001</v>
      </c>
      <c r="O76">
        <v>74.356999999999999</v>
      </c>
      <c r="P76">
        <v>4</v>
      </c>
      <c r="Q76" s="1">
        <v>0</v>
      </c>
    </row>
    <row r="77" spans="2:17">
      <c r="B77">
        <v>76</v>
      </c>
      <c r="C77">
        <v>7.9564000000000004</v>
      </c>
      <c r="D77">
        <v>30.751785999999999</v>
      </c>
      <c r="E77">
        <v>2.7808999999999999</v>
      </c>
      <c r="F77">
        <v>1.1363000000000001</v>
      </c>
      <c r="G77">
        <v>92.784000000000006</v>
      </c>
      <c r="H77">
        <v>6.1094400000000002</v>
      </c>
      <c r="I77">
        <v>8.7309999999999999</v>
      </c>
      <c r="J77">
        <v>89.053110000000004</v>
      </c>
      <c r="K77">
        <v>29.202999999999999</v>
      </c>
      <c r="L77">
        <v>7.9493999999999998</v>
      </c>
      <c r="M77">
        <v>22.731000000000002</v>
      </c>
      <c r="N77">
        <v>22.7319</v>
      </c>
      <c r="O77">
        <v>75.347999999999999</v>
      </c>
      <c r="P77">
        <v>3</v>
      </c>
      <c r="Q77" s="1">
        <v>0</v>
      </c>
    </row>
    <row r="78" spans="2:17">
      <c r="B78">
        <v>77</v>
      </c>
      <c r="C78">
        <v>7.9507000000000003</v>
      </c>
      <c r="D78">
        <v>30.754677000000001</v>
      </c>
      <c r="E78">
        <v>2.7768999999999999</v>
      </c>
      <c r="F78">
        <v>1.1719999999999999</v>
      </c>
      <c r="G78">
        <v>92.500399999999999</v>
      </c>
      <c r="H78">
        <v>6.1081300000000001</v>
      </c>
      <c r="I78">
        <v>8.7291299999999996</v>
      </c>
      <c r="J78">
        <v>89.026820000000001</v>
      </c>
      <c r="K78">
        <v>29.2103</v>
      </c>
      <c r="L78">
        <v>7.9436999999999998</v>
      </c>
      <c r="M78">
        <v>22.737500000000001</v>
      </c>
      <c r="N78">
        <v>22.738399999999999</v>
      </c>
      <c r="O78">
        <v>76.34</v>
      </c>
      <c r="P78">
        <v>4</v>
      </c>
      <c r="Q78" s="1">
        <v>0</v>
      </c>
    </row>
    <row r="79" spans="2:17">
      <c r="B79">
        <v>78</v>
      </c>
      <c r="C79">
        <v>7.9497</v>
      </c>
      <c r="D79">
        <v>30.755597000000002</v>
      </c>
      <c r="E79">
        <v>2.7759</v>
      </c>
      <c r="F79">
        <v>1.0217000000000001</v>
      </c>
      <c r="G79">
        <v>92.465800000000002</v>
      </c>
      <c r="H79">
        <v>6.1135700000000002</v>
      </c>
      <c r="I79">
        <v>8.7369000000000003</v>
      </c>
      <c r="J79">
        <v>89.104810000000001</v>
      </c>
      <c r="K79">
        <v>29.2117</v>
      </c>
      <c r="L79">
        <v>7.9425999999999997</v>
      </c>
      <c r="M79">
        <v>22.738700000000001</v>
      </c>
      <c r="N79">
        <v>22.739699999999999</v>
      </c>
      <c r="O79">
        <v>77.331000000000003</v>
      </c>
      <c r="P79">
        <v>4</v>
      </c>
      <c r="Q79" s="1">
        <v>0</v>
      </c>
    </row>
    <row r="80" spans="2:17">
      <c r="B80">
        <v>79</v>
      </c>
      <c r="C80">
        <v>7.9488000000000003</v>
      </c>
      <c r="D80">
        <v>30.756679999999999</v>
      </c>
      <c r="E80">
        <v>2.7761</v>
      </c>
      <c r="F80">
        <v>0.9355</v>
      </c>
      <c r="G80">
        <v>92.391099999999994</v>
      </c>
      <c r="H80">
        <v>6.1114899999999999</v>
      </c>
      <c r="I80">
        <v>8.7339199999999995</v>
      </c>
      <c r="J80">
        <v>89.073400000000007</v>
      </c>
      <c r="K80">
        <v>29.213200000000001</v>
      </c>
      <c r="L80">
        <v>7.9416000000000002</v>
      </c>
      <c r="M80">
        <v>22.74</v>
      </c>
      <c r="N80">
        <v>22.741</v>
      </c>
      <c r="O80">
        <v>78.322000000000003</v>
      </c>
      <c r="P80">
        <v>4</v>
      </c>
      <c r="Q80" s="1">
        <v>0</v>
      </c>
    </row>
    <row r="81" spans="2:17">
      <c r="B81">
        <v>80</v>
      </c>
      <c r="C81">
        <v>7.9478</v>
      </c>
      <c r="D81">
        <v>30.757584999999999</v>
      </c>
      <c r="E81">
        <v>2.7745000000000002</v>
      </c>
      <c r="F81">
        <v>0.76890000000000003</v>
      </c>
      <c r="G81">
        <v>92.407700000000006</v>
      </c>
      <c r="H81">
        <v>6.1072300000000004</v>
      </c>
      <c r="I81">
        <v>8.7278500000000001</v>
      </c>
      <c r="J81">
        <v>89.010249999999999</v>
      </c>
      <c r="K81">
        <v>29.214600000000001</v>
      </c>
      <c r="L81">
        <v>7.9405000000000001</v>
      </c>
      <c r="M81">
        <v>22.741199999999999</v>
      </c>
      <c r="N81">
        <v>22.7422</v>
      </c>
      <c r="O81">
        <v>79.313000000000002</v>
      </c>
      <c r="P81">
        <v>5</v>
      </c>
      <c r="Q81" s="1">
        <v>0</v>
      </c>
    </row>
    <row r="82" spans="2:17">
      <c r="B82">
        <v>81</v>
      </c>
      <c r="C82">
        <v>7.9461000000000004</v>
      </c>
      <c r="D82">
        <v>30.758796</v>
      </c>
      <c r="E82">
        <v>2.7705000000000002</v>
      </c>
      <c r="F82">
        <v>0.86019999999999996</v>
      </c>
      <c r="G82">
        <v>92.425299999999993</v>
      </c>
      <c r="H82">
        <v>6.0885600000000002</v>
      </c>
      <c r="I82">
        <v>8.7011699999999994</v>
      </c>
      <c r="J82">
        <v>88.736069999999998</v>
      </c>
      <c r="K82">
        <v>29.216799999999999</v>
      </c>
      <c r="L82">
        <v>7.9387999999999996</v>
      </c>
      <c r="M82">
        <v>22.743200000000002</v>
      </c>
      <c r="N82">
        <v>22.744199999999999</v>
      </c>
      <c r="O82">
        <v>80.304000000000002</v>
      </c>
      <c r="P82">
        <v>5</v>
      </c>
      <c r="Q82" s="1">
        <v>0</v>
      </c>
    </row>
    <row r="83" spans="2:17">
      <c r="B83">
        <v>82</v>
      </c>
      <c r="C83">
        <v>7.9385000000000003</v>
      </c>
      <c r="D83">
        <v>30.761562000000001</v>
      </c>
      <c r="E83">
        <v>2.7652999999999999</v>
      </c>
      <c r="F83">
        <v>0.86140000000000005</v>
      </c>
      <c r="G83">
        <v>92.309299999999993</v>
      </c>
      <c r="H83">
        <v>6.0780099999999999</v>
      </c>
      <c r="I83">
        <v>8.6860800000000005</v>
      </c>
      <c r="J83">
        <v>88.571939999999998</v>
      </c>
      <c r="K83">
        <v>29.2257</v>
      </c>
      <c r="L83">
        <v>7.931</v>
      </c>
      <c r="M83">
        <v>22.751200000000001</v>
      </c>
      <c r="N83">
        <v>22.752199999999998</v>
      </c>
      <c r="O83">
        <v>81.296000000000006</v>
      </c>
      <c r="P83">
        <v>4</v>
      </c>
      <c r="Q83" s="1">
        <v>0</v>
      </c>
    </row>
    <row r="84" spans="2:17">
      <c r="B84">
        <v>83</v>
      </c>
      <c r="C84">
        <v>7.9311999999999996</v>
      </c>
      <c r="D84">
        <v>30.765591000000001</v>
      </c>
      <c r="E84">
        <v>2.7608999999999999</v>
      </c>
      <c r="F84">
        <v>0.77249999999999996</v>
      </c>
      <c r="G84">
        <v>92.227099999999993</v>
      </c>
      <c r="H84">
        <v>6.0695800000000002</v>
      </c>
      <c r="I84">
        <v>8.6740399999999998</v>
      </c>
      <c r="J84">
        <v>88.440160000000006</v>
      </c>
      <c r="K84">
        <v>29.235499999999998</v>
      </c>
      <c r="L84">
        <v>7.9237000000000002</v>
      </c>
      <c r="M84">
        <v>22.759899999999998</v>
      </c>
      <c r="N84">
        <v>22.760899999999999</v>
      </c>
      <c r="O84">
        <v>82.287000000000006</v>
      </c>
      <c r="P84">
        <v>4</v>
      </c>
      <c r="Q84" s="1">
        <v>0</v>
      </c>
    </row>
    <row r="85" spans="2:17">
      <c r="B85">
        <v>84</v>
      </c>
      <c r="C85">
        <v>7.9268000000000001</v>
      </c>
      <c r="D85">
        <v>30.769265999999998</v>
      </c>
      <c r="E85">
        <v>2.7589000000000001</v>
      </c>
      <c r="F85">
        <v>0.85770000000000002</v>
      </c>
      <c r="G85">
        <v>92.469200000000001</v>
      </c>
      <c r="H85">
        <v>6.0663200000000002</v>
      </c>
      <c r="I85">
        <v>8.6693800000000003</v>
      </c>
      <c r="J85">
        <v>88.38794</v>
      </c>
      <c r="K85">
        <v>29.242599999999999</v>
      </c>
      <c r="L85">
        <v>7.9192</v>
      </c>
      <c r="M85">
        <v>22.765999999999998</v>
      </c>
      <c r="N85">
        <v>22.767099999999999</v>
      </c>
      <c r="O85">
        <v>83.278000000000006</v>
      </c>
      <c r="P85">
        <v>4</v>
      </c>
      <c r="Q85" s="1">
        <v>0</v>
      </c>
    </row>
    <row r="86" spans="2:17">
      <c r="B86">
        <v>85</v>
      </c>
      <c r="C86">
        <v>7.9218000000000002</v>
      </c>
      <c r="D86">
        <v>30.772537</v>
      </c>
      <c r="E86">
        <v>2.7534999999999998</v>
      </c>
      <c r="F86">
        <v>0.75209999999999999</v>
      </c>
      <c r="G86">
        <v>92.427899999999994</v>
      </c>
      <c r="H86">
        <v>6.0403099999999998</v>
      </c>
      <c r="I86">
        <v>8.6321999999999992</v>
      </c>
      <c r="J86">
        <v>88.00291</v>
      </c>
      <c r="K86">
        <v>29.2498</v>
      </c>
      <c r="L86">
        <v>7.9141000000000004</v>
      </c>
      <c r="M86">
        <v>22.772400000000001</v>
      </c>
      <c r="N86">
        <v>22.773399999999999</v>
      </c>
      <c r="O86">
        <v>84.269000000000005</v>
      </c>
      <c r="P86">
        <v>4</v>
      </c>
      <c r="Q86" s="1">
        <v>0</v>
      </c>
    </row>
    <row r="87" spans="2:17">
      <c r="B87">
        <v>86</v>
      </c>
      <c r="C87">
        <v>7.9130000000000003</v>
      </c>
      <c r="D87">
        <v>30.77693</v>
      </c>
      <c r="E87">
        <v>2.7483</v>
      </c>
      <c r="F87">
        <v>0.74490000000000001</v>
      </c>
      <c r="G87">
        <v>92.477999999999994</v>
      </c>
      <c r="H87">
        <v>6.0389099999999996</v>
      </c>
      <c r="I87">
        <v>8.6302000000000003</v>
      </c>
      <c r="J87">
        <v>87.97148</v>
      </c>
      <c r="K87">
        <v>29.261399999999998</v>
      </c>
      <c r="L87">
        <v>7.9051999999999998</v>
      </c>
      <c r="M87">
        <v>22.782599999999999</v>
      </c>
      <c r="N87">
        <v>22.7837</v>
      </c>
      <c r="O87">
        <v>85.260999999999996</v>
      </c>
      <c r="P87">
        <v>4</v>
      </c>
      <c r="Q87" s="1">
        <v>0</v>
      </c>
    </row>
    <row r="88" spans="2:17">
      <c r="B88">
        <v>87</v>
      </c>
      <c r="C88">
        <v>7.9067999999999996</v>
      </c>
      <c r="D88">
        <v>30.779305999999998</v>
      </c>
      <c r="E88">
        <v>2.7452999999999999</v>
      </c>
      <c r="F88">
        <v>0.72709999999999997</v>
      </c>
      <c r="G88">
        <v>92.373199999999997</v>
      </c>
      <c r="H88">
        <v>6.0328900000000001</v>
      </c>
      <c r="I88">
        <v>8.6216000000000008</v>
      </c>
      <c r="J88">
        <v>87.875579999999999</v>
      </c>
      <c r="K88">
        <v>29.268599999999999</v>
      </c>
      <c r="L88">
        <v>7.8989000000000003</v>
      </c>
      <c r="M88">
        <v>22.789200000000001</v>
      </c>
      <c r="N88">
        <v>22.790199999999999</v>
      </c>
      <c r="O88">
        <v>86.251000000000005</v>
      </c>
      <c r="P88">
        <v>4</v>
      </c>
      <c r="Q88" s="1">
        <v>0</v>
      </c>
    </row>
    <row r="89" spans="2:17">
      <c r="B89">
        <v>88</v>
      </c>
      <c r="C89">
        <v>7.9031000000000002</v>
      </c>
      <c r="D89">
        <v>30.782112999999999</v>
      </c>
      <c r="E89">
        <v>2.7410000000000001</v>
      </c>
      <c r="F89">
        <v>0.69069999999999998</v>
      </c>
      <c r="G89">
        <v>92.287400000000005</v>
      </c>
      <c r="H89">
        <v>6.0156599999999996</v>
      </c>
      <c r="I89">
        <v>8.5969800000000003</v>
      </c>
      <c r="J89">
        <v>87.620289999999997</v>
      </c>
      <c r="K89">
        <v>29.2743</v>
      </c>
      <c r="L89">
        <v>7.8951000000000002</v>
      </c>
      <c r="M89">
        <v>22.7941</v>
      </c>
      <c r="N89">
        <v>22.795200000000001</v>
      </c>
      <c r="O89">
        <v>87.242999999999995</v>
      </c>
      <c r="P89">
        <v>4</v>
      </c>
      <c r="Q89" s="1">
        <v>0</v>
      </c>
    </row>
    <row r="90" spans="2:17">
      <c r="B90">
        <v>89</v>
      </c>
      <c r="C90">
        <v>7.9015000000000004</v>
      </c>
      <c r="D90">
        <v>30.784461</v>
      </c>
      <c r="E90">
        <v>2.7368999999999999</v>
      </c>
      <c r="F90">
        <v>0.64390000000000003</v>
      </c>
      <c r="G90">
        <v>92.330600000000004</v>
      </c>
      <c r="H90">
        <v>6.0149800000000004</v>
      </c>
      <c r="I90">
        <v>8.5960000000000001</v>
      </c>
      <c r="J90">
        <v>87.609120000000004</v>
      </c>
      <c r="K90">
        <v>29.277699999999999</v>
      </c>
      <c r="L90">
        <v>7.8933999999999997</v>
      </c>
      <c r="M90">
        <v>22.797000000000001</v>
      </c>
      <c r="N90">
        <v>22.798100000000002</v>
      </c>
      <c r="O90">
        <v>88.233999999999995</v>
      </c>
      <c r="P90">
        <v>5</v>
      </c>
      <c r="Q90" s="1">
        <v>0</v>
      </c>
    </row>
    <row r="91" spans="2:17">
      <c r="B91">
        <v>90</v>
      </c>
      <c r="C91">
        <v>7.8994999999999997</v>
      </c>
      <c r="D91">
        <v>30.785402000000001</v>
      </c>
      <c r="E91">
        <v>2.7360000000000002</v>
      </c>
      <c r="F91">
        <v>0.58560000000000001</v>
      </c>
      <c r="G91">
        <v>92.296300000000002</v>
      </c>
      <c r="H91">
        <v>6.0137600000000004</v>
      </c>
      <c r="I91">
        <v>8.5942699999999999</v>
      </c>
      <c r="J91">
        <v>87.58869</v>
      </c>
      <c r="K91">
        <v>29.279900000000001</v>
      </c>
      <c r="L91">
        <v>7.8913000000000002</v>
      </c>
      <c r="M91">
        <v>22.798999999999999</v>
      </c>
      <c r="N91">
        <v>22.8001</v>
      </c>
      <c r="O91">
        <v>89.224999999999994</v>
      </c>
      <c r="P91">
        <v>4</v>
      </c>
      <c r="Q91" s="1">
        <v>0</v>
      </c>
    </row>
    <row r="92" spans="2:17">
      <c r="B92">
        <v>91</v>
      </c>
      <c r="C92">
        <v>7.8959999999999999</v>
      </c>
      <c r="D92">
        <v>30.788018000000001</v>
      </c>
      <c r="E92">
        <v>2.7328999999999999</v>
      </c>
      <c r="F92">
        <v>0.60729999999999995</v>
      </c>
      <c r="G92">
        <v>92.082499999999996</v>
      </c>
      <c r="H92">
        <v>6.0021300000000002</v>
      </c>
      <c r="I92">
        <v>8.5776500000000002</v>
      </c>
      <c r="J92">
        <v>87.415390000000002</v>
      </c>
      <c r="K92">
        <v>29.2852</v>
      </c>
      <c r="L92">
        <v>7.8876999999999997</v>
      </c>
      <c r="M92">
        <v>22.803599999999999</v>
      </c>
      <c r="N92">
        <v>22.8047</v>
      </c>
      <c r="O92">
        <v>90.216999999999999</v>
      </c>
      <c r="P92">
        <v>5</v>
      </c>
      <c r="Q92" s="1">
        <v>0</v>
      </c>
    </row>
    <row r="93" spans="2:17">
      <c r="B93">
        <v>92</v>
      </c>
      <c r="C93">
        <v>7.8895</v>
      </c>
      <c r="D93">
        <v>30.790248999999999</v>
      </c>
      <c r="E93">
        <v>2.7280000000000002</v>
      </c>
      <c r="F93">
        <v>0.5907</v>
      </c>
      <c r="G93">
        <v>92.192899999999995</v>
      </c>
      <c r="H93">
        <v>5.9828000000000001</v>
      </c>
      <c r="I93">
        <v>8.55002</v>
      </c>
      <c r="J93">
        <v>87.124949999999998</v>
      </c>
      <c r="K93">
        <v>29.2926</v>
      </c>
      <c r="L93">
        <v>7.8811</v>
      </c>
      <c r="M93">
        <v>22.810300000000002</v>
      </c>
      <c r="N93">
        <v>22.811399999999999</v>
      </c>
      <c r="O93">
        <v>91.207999999999998</v>
      </c>
      <c r="P93">
        <v>4</v>
      </c>
      <c r="Q93" s="1">
        <v>0</v>
      </c>
    </row>
    <row r="94" spans="2:17">
      <c r="B94">
        <v>93</v>
      </c>
      <c r="C94">
        <v>7.8851000000000004</v>
      </c>
      <c r="D94">
        <v>30.79157</v>
      </c>
      <c r="E94">
        <v>2.722</v>
      </c>
      <c r="F94">
        <v>0.68500000000000005</v>
      </c>
      <c r="G94">
        <v>92.150800000000004</v>
      </c>
      <c r="H94">
        <v>5.9768400000000002</v>
      </c>
      <c r="I94">
        <v>8.5414999999999992</v>
      </c>
      <c r="J94">
        <v>87.032110000000003</v>
      </c>
      <c r="K94">
        <v>29.2972</v>
      </c>
      <c r="L94">
        <v>7.8765999999999998</v>
      </c>
      <c r="M94">
        <v>22.814499999999999</v>
      </c>
      <c r="N94">
        <v>22.8157</v>
      </c>
      <c r="O94">
        <v>92.198999999999998</v>
      </c>
      <c r="P94">
        <v>5</v>
      </c>
      <c r="Q94" s="1">
        <v>0</v>
      </c>
    </row>
    <row r="95" spans="2:17">
      <c r="B95">
        <v>94</v>
      </c>
      <c r="C95">
        <v>7.8817000000000004</v>
      </c>
      <c r="D95">
        <v>30.793596000000001</v>
      </c>
      <c r="E95">
        <v>2.7222</v>
      </c>
      <c r="F95">
        <v>0.62429999999999997</v>
      </c>
      <c r="G95">
        <v>92.203699999999998</v>
      </c>
      <c r="H95">
        <v>5.9863499999999998</v>
      </c>
      <c r="I95">
        <v>8.5550899999999999</v>
      </c>
      <c r="J95">
        <v>87.166359999999997</v>
      </c>
      <c r="K95">
        <v>29.3017</v>
      </c>
      <c r="L95">
        <v>7.8731999999999998</v>
      </c>
      <c r="M95">
        <v>22.8185</v>
      </c>
      <c r="N95">
        <v>22.819700000000001</v>
      </c>
      <c r="O95">
        <v>93.19</v>
      </c>
      <c r="P95">
        <v>5</v>
      </c>
      <c r="Q95" s="1">
        <v>0</v>
      </c>
    </row>
    <row r="96" spans="2:17">
      <c r="B96">
        <v>95</v>
      </c>
      <c r="C96">
        <v>7.8811</v>
      </c>
      <c r="D96">
        <v>30.794910999999999</v>
      </c>
      <c r="E96">
        <v>2.7235</v>
      </c>
      <c r="F96">
        <v>0.65990000000000004</v>
      </c>
      <c r="G96">
        <v>92.192999999999998</v>
      </c>
      <c r="H96">
        <v>5.9923900000000003</v>
      </c>
      <c r="I96">
        <v>8.56372</v>
      </c>
      <c r="J96">
        <v>87.254000000000005</v>
      </c>
      <c r="K96">
        <v>29.3032</v>
      </c>
      <c r="L96">
        <v>7.8724999999999996</v>
      </c>
      <c r="M96">
        <v>22.819800000000001</v>
      </c>
      <c r="N96">
        <v>22.820900000000002</v>
      </c>
      <c r="O96">
        <v>94.180999999999997</v>
      </c>
      <c r="P96">
        <v>5</v>
      </c>
      <c r="Q96" s="1">
        <v>0</v>
      </c>
    </row>
    <row r="97" spans="2:17">
      <c r="B97">
        <v>96</v>
      </c>
      <c r="C97">
        <v>7.8817000000000004</v>
      </c>
      <c r="D97">
        <v>30.795487000000001</v>
      </c>
      <c r="E97">
        <v>2.7235</v>
      </c>
      <c r="F97">
        <v>0.65759999999999996</v>
      </c>
      <c r="G97">
        <v>92.197100000000006</v>
      </c>
      <c r="H97">
        <v>5.9855600000000004</v>
      </c>
      <c r="I97">
        <v>8.55396</v>
      </c>
      <c r="J97">
        <v>87.155510000000007</v>
      </c>
      <c r="K97">
        <v>29.302900000000001</v>
      </c>
      <c r="L97">
        <v>7.8730000000000002</v>
      </c>
      <c r="M97">
        <v>22.819500000000001</v>
      </c>
      <c r="N97">
        <v>22.820599999999999</v>
      </c>
      <c r="O97">
        <v>95.171999999999997</v>
      </c>
      <c r="P97">
        <v>5</v>
      </c>
      <c r="Q97" s="1">
        <v>0</v>
      </c>
    </row>
    <row r="98" spans="2:17">
      <c r="B98">
        <v>97</v>
      </c>
      <c r="C98">
        <v>7.8818000000000001</v>
      </c>
      <c r="D98">
        <v>30.796351000000001</v>
      </c>
      <c r="E98">
        <v>2.7202000000000002</v>
      </c>
      <c r="F98">
        <v>0.61180000000000001</v>
      </c>
      <c r="G98">
        <v>92.26</v>
      </c>
      <c r="H98">
        <v>5.97532</v>
      </c>
      <c r="I98">
        <v>8.53932</v>
      </c>
      <c r="J98">
        <v>87.006829999999994</v>
      </c>
      <c r="K98">
        <v>29.3033</v>
      </c>
      <c r="L98">
        <v>7.8730000000000002</v>
      </c>
      <c r="M98">
        <v>22.819700000000001</v>
      </c>
      <c r="N98">
        <v>22.820900000000002</v>
      </c>
      <c r="O98">
        <v>96.162999999999997</v>
      </c>
      <c r="P98">
        <v>5</v>
      </c>
      <c r="Q98" s="1">
        <v>0</v>
      </c>
    </row>
    <row r="99" spans="2:17">
      <c r="B99">
        <v>98</v>
      </c>
      <c r="C99">
        <v>7.8823999999999996</v>
      </c>
      <c r="D99">
        <v>30.797951000000001</v>
      </c>
      <c r="E99">
        <v>2.7201</v>
      </c>
      <c r="F99">
        <v>0.6724</v>
      </c>
      <c r="G99">
        <v>92.136399999999995</v>
      </c>
      <c r="H99">
        <v>5.9857399999999998</v>
      </c>
      <c r="I99">
        <v>8.5542300000000004</v>
      </c>
      <c r="J99">
        <v>87.160319999999999</v>
      </c>
      <c r="K99">
        <v>29.303999999999998</v>
      </c>
      <c r="L99">
        <v>7.8734999999999999</v>
      </c>
      <c r="M99">
        <v>22.8203</v>
      </c>
      <c r="N99">
        <v>22.8215</v>
      </c>
      <c r="O99">
        <v>97.155000000000001</v>
      </c>
      <c r="P99">
        <v>6</v>
      </c>
      <c r="Q99" s="1">
        <v>0</v>
      </c>
    </row>
    <row r="100" spans="2:17">
      <c r="B100">
        <v>99</v>
      </c>
      <c r="C100">
        <v>7.8822999999999999</v>
      </c>
      <c r="D100">
        <v>30.799040000000002</v>
      </c>
      <c r="E100">
        <v>2.7191000000000001</v>
      </c>
      <c r="F100">
        <v>0.61519999999999997</v>
      </c>
      <c r="G100">
        <v>92.164699999999996</v>
      </c>
      <c r="H100">
        <v>5.9778099999999998</v>
      </c>
      <c r="I100">
        <v>8.5428899999999999</v>
      </c>
      <c r="J100">
        <v>87.045109999999994</v>
      </c>
      <c r="K100">
        <v>29.3048</v>
      </c>
      <c r="L100">
        <v>7.8733000000000004</v>
      </c>
      <c r="M100">
        <v>22.820900000000002</v>
      </c>
      <c r="N100">
        <v>22.822099999999999</v>
      </c>
      <c r="O100">
        <v>98.146000000000001</v>
      </c>
      <c r="P100">
        <v>8</v>
      </c>
      <c r="Q100" s="1">
        <v>0</v>
      </c>
    </row>
    <row r="101" spans="2:17">
      <c r="B101">
        <v>100</v>
      </c>
      <c r="C101">
        <v>7.8799000000000001</v>
      </c>
      <c r="D101">
        <v>30.798755</v>
      </c>
      <c r="E101">
        <v>2.7204999999999999</v>
      </c>
      <c r="F101">
        <v>0.73219999999999996</v>
      </c>
      <c r="G101">
        <v>92.014200000000002</v>
      </c>
      <c r="H101">
        <v>5.9836200000000002</v>
      </c>
      <c r="I101">
        <v>8.5511900000000001</v>
      </c>
      <c r="J101">
        <v>87.125510000000006</v>
      </c>
      <c r="K101">
        <v>29.3062</v>
      </c>
      <c r="L101">
        <v>7.8708</v>
      </c>
      <c r="M101">
        <v>22.822299999999998</v>
      </c>
      <c r="N101">
        <v>22.823499999999999</v>
      </c>
      <c r="O101">
        <v>99.137</v>
      </c>
      <c r="P101">
        <v>5</v>
      </c>
      <c r="Q101" s="1">
        <v>0</v>
      </c>
    </row>
    <row r="102" spans="2:17">
      <c r="B102">
        <v>101</v>
      </c>
      <c r="C102">
        <v>7.8792</v>
      </c>
      <c r="D102">
        <v>30.799320999999999</v>
      </c>
      <c r="E102">
        <v>2.7181000000000002</v>
      </c>
      <c r="F102">
        <v>0.61250000000000004</v>
      </c>
      <c r="G102">
        <v>92.105699999999999</v>
      </c>
      <c r="H102">
        <v>5.97302</v>
      </c>
      <c r="I102">
        <v>8.5360399999999998</v>
      </c>
      <c r="J102">
        <v>86.970349999999996</v>
      </c>
      <c r="K102">
        <v>29.306899999999999</v>
      </c>
      <c r="L102">
        <v>7.87</v>
      </c>
      <c r="M102">
        <v>22.822900000000001</v>
      </c>
      <c r="N102">
        <v>22.824200000000001</v>
      </c>
      <c r="O102">
        <v>100.128</v>
      </c>
      <c r="P102">
        <v>5</v>
      </c>
      <c r="Q102" s="1">
        <v>0</v>
      </c>
    </row>
    <row r="103" spans="2:17">
      <c r="B103">
        <v>102</v>
      </c>
      <c r="C103">
        <v>7.8754</v>
      </c>
      <c r="D103">
        <v>30.799496000000001</v>
      </c>
      <c r="E103">
        <v>2.7155999999999998</v>
      </c>
      <c r="F103">
        <v>0.70860000000000001</v>
      </c>
      <c r="G103">
        <v>92.016400000000004</v>
      </c>
      <c r="H103">
        <v>5.9636300000000002</v>
      </c>
      <c r="I103">
        <v>8.5226299999999995</v>
      </c>
      <c r="J103">
        <v>86.827770000000001</v>
      </c>
      <c r="K103">
        <v>29.309899999999999</v>
      </c>
      <c r="L103">
        <v>7.8661000000000003</v>
      </c>
      <c r="M103">
        <v>22.825800000000001</v>
      </c>
      <c r="N103">
        <v>22.827000000000002</v>
      </c>
      <c r="O103">
        <v>101.119</v>
      </c>
      <c r="P103">
        <v>3</v>
      </c>
      <c r="Q103" s="1">
        <v>0</v>
      </c>
    </row>
    <row r="104" spans="2:17">
      <c r="B104">
        <v>103</v>
      </c>
      <c r="C104">
        <v>7.8689</v>
      </c>
      <c r="D104">
        <v>30.801009000000001</v>
      </c>
      <c r="E104">
        <v>2.7128000000000001</v>
      </c>
      <c r="F104">
        <v>0.60260000000000002</v>
      </c>
      <c r="G104">
        <v>92.010900000000007</v>
      </c>
      <c r="H104">
        <v>5.9653600000000004</v>
      </c>
      <c r="I104">
        <v>8.5251000000000001</v>
      </c>
      <c r="J104">
        <v>86.843689999999995</v>
      </c>
      <c r="K104">
        <v>29.316500000000001</v>
      </c>
      <c r="L104">
        <v>7.8594999999999997</v>
      </c>
      <c r="M104">
        <v>22.831900000000001</v>
      </c>
      <c r="N104">
        <v>22.833100000000002</v>
      </c>
      <c r="O104">
        <v>102.11</v>
      </c>
      <c r="P104">
        <v>3</v>
      </c>
      <c r="Q104" s="1">
        <v>0</v>
      </c>
    </row>
    <row r="105" spans="2:17">
      <c r="B105">
        <v>104</v>
      </c>
      <c r="C105">
        <v>7.8639999999999999</v>
      </c>
      <c r="D105">
        <v>30.801437</v>
      </c>
      <c r="E105">
        <v>2.7136999999999998</v>
      </c>
      <c r="F105">
        <v>0.63170000000000004</v>
      </c>
      <c r="G105">
        <v>91.907399999999996</v>
      </c>
      <c r="H105">
        <v>5.9699</v>
      </c>
      <c r="I105">
        <v>8.5315799999999999</v>
      </c>
      <c r="J105">
        <v>86.902330000000006</v>
      </c>
      <c r="K105">
        <v>29.320599999999999</v>
      </c>
      <c r="L105">
        <v>7.8544999999999998</v>
      </c>
      <c r="M105">
        <v>22.835699999999999</v>
      </c>
      <c r="N105">
        <v>22.837</v>
      </c>
      <c r="O105">
        <v>103.101</v>
      </c>
      <c r="P105">
        <v>4</v>
      </c>
      <c r="Q105" s="1">
        <v>0</v>
      </c>
    </row>
    <row r="106" spans="2:17">
      <c r="B106">
        <v>105</v>
      </c>
      <c r="C106">
        <v>7.8624999999999998</v>
      </c>
      <c r="D106">
        <v>30.802150999999999</v>
      </c>
      <c r="E106">
        <v>2.7121</v>
      </c>
      <c r="F106">
        <v>0.61919999999999997</v>
      </c>
      <c r="G106">
        <v>91.997399999999999</v>
      </c>
      <c r="H106">
        <v>5.9580500000000001</v>
      </c>
      <c r="I106">
        <v>8.5146599999999992</v>
      </c>
      <c r="J106">
        <v>86.727919999999997</v>
      </c>
      <c r="K106">
        <v>29.322199999999999</v>
      </c>
      <c r="L106">
        <v>7.8529999999999998</v>
      </c>
      <c r="M106">
        <v>22.837199999999999</v>
      </c>
      <c r="N106">
        <v>22.8385</v>
      </c>
      <c r="O106">
        <v>104.092</v>
      </c>
      <c r="P106">
        <v>4</v>
      </c>
      <c r="Q106" s="1">
        <v>0</v>
      </c>
    </row>
    <row r="107" spans="2:17">
      <c r="B107">
        <v>106</v>
      </c>
      <c r="C107">
        <v>7.8615000000000004</v>
      </c>
      <c r="D107">
        <v>30.803146000000002</v>
      </c>
      <c r="E107">
        <v>2.7069000000000001</v>
      </c>
      <c r="F107">
        <v>0.59009999999999996</v>
      </c>
      <c r="G107">
        <v>91.971400000000003</v>
      </c>
      <c r="H107">
        <v>5.9474799999999997</v>
      </c>
      <c r="I107">
        <v>8.4995499999999993</v>
      </c>
      <c r="J107">
        <v>86.572860000000006</v>
      </c>
      <c r="K107">
        <v>29.323699999999999</v>
      </c>
      <c r="L107">
        <v>7.8517999999999999</v>
      </c>
      <c r="M107">
        <v>22.8385</v>
      </c>
      <c r="N107">
        <v>22.8398</v>
      </c>
      <c r="O107">
        <v>105.084</v>
      </c>
      <c r="P107">
        <v>4</v>
      </c>
      <c r="Q107" s="1">
        <v>0</v>
      </c>
    </row>
    <row r="108" spans="2:17">
      <c r="B108">
        <v>107</v>
      </c>
      <c r="C108">
        <v>7.8601999999999999</v>
      </c>
      <c r="D108">
        <v>30.803165</v>
      </c>
      <c r="E108">
        <v>2.7067999999999999</v>
      </c>
      <c r="F108">
        <v>0.51270000000000004</v>
      </c>
      <c r="G108">
        <v>91.857100000000003</v>
      </c>
      <c r="H108">
        <v>5.9555899999999999</v>
      </c>
      <c r="I108">
        <v>8.51112</v>
      </c>
      <c r="J108">
        <v>86.68862</v>
      </c>
      <c r="K108">
        <v>29.324300000000001</v>
      </c>
      <c r="L108">
        <v>7.8505000000000003</v>
      </c>
      <c r="M108">
        <v>22.839200000000002</v>
      </c>
      <c r="N108">
        <v>22.840499999999999</v>
      </c>
      <c r="O108">
        <v>106.075</v>
      </c>
      <c r="P108">
        <v>3</v>
      </c>
      <c r="Q108" s="1">
        <v>0</v>
      </c>
    </row>
    <row r="109" spans="2:17">
      <c r="B109">
        <v>108</v>
      </c>
      <c r="C109">
        <v>7.8598999999999997</v>
      </c>
      <c r="D109">
        <v>30.803753</v>
      </c>
      <c r="E109">
        <v>2.7059000000000002</v>
      </c>
      <c r="F109">
        <v>0.6</v>
      </c>
      <c r="G109">
        <v>91.707300000000004</v>
      </c>
      <c r="H109">
        <v>5.9470499999999999</v>
      </c>
      <c r="I109">
        <v>8.4989299999999997</v>
      </c>
      <c r="J109">
        <v>86.564089999999993</v>
      </c>
      <c r="K109">
        <v>29.3248</v>
      </c>
      <c r="L109">
        <v>7.8501000000000003</v>
      </c>
      <c r="M109">
        <v>22.839600000000001</v>
      </c>
      <c r="N109">
        <v>22.840900000000001</v>
      </c>
      <c r="O109">
        <v>107.066</v>
      </c>
      <c r="P109">
        <v>4</v>
      </c>
      <c r="Q109" s="1">
        <v>0</v>
      </c>
    </row>
    <row r="110" spans="2:17">
      <c r="B110">
        <v>109</v>
      </c>
      <c r="C110">
        <v>7.8593000000000002</v>
      </c>
      <c r="D110">
        <v>30.804278</v>
      </c>
      <c r="E110">
        <v>2.7044000000000001</v>
      </c>
      <c r="F110">
        <v>0.59740000000000004</v>
      </c>
      <c r="G110">
        <v>91.756799999999998</v>
      </c>
      <c r="H110">
        <v>5.9450000000000003</v>
      </c>
      <c r="I110">
        <v>8.4960100000000001</v>
      </c>
      <c r="J110">
        <v>86.533540000000002</v>
      </c>
      <c r="K110">
        <v>29.325399999999998</v>
      </c>
      <c r="L110">
        <v>7.8494000000000002</v>
      </c>
      <c r="M110">
        <v>22.8401</v>
      </c>
      <c r="N110">
        <v>22.8414</v>
      </c>
      <c r="O110">
        <v>108.057</v>
      </c>
      <c r="P110">
        <v>3</v>
      </c>
      <c r="Q110" s="1">
        <v>0</v>
      </c>
    </row>
    <row r="111" spans="2:17">
      <c r="B111">
        <v>110</v>
      </c>
      <c r="C111">
        <v>7.8582000000000001</v>
      </c>
      <c r="D111">
        <v>30.805415</v>
      </c>
      <c r="E111">
        <v>2.7038000000000002</v>
      </c>
      <c r="F111">
        <v>0.60570000000000002</v>
      </c>
      <c r="G111">
        <v>91.627700000000004</v>
      </c>
      <c r="H111">
        <v>5.9490100000000004</v>
      </c>
      <c r="I111">
        <v>8.5017200000000006</v>
      </c>
      <c r="J111">
        <v>86.590479999999999</v>
      </c>
      <c r="K111">
        <v>29.327200000000001</v>
      </c>
      <c r="L111">
        <v>7.8482000000000003</v>
      </c>
      <c r="M111">
        <v>22.841699999999999</v>
      </c>
      <c r="N111">
        <v>22.843</v>
      </c>
      <c r="O111">
        <v>109.048</v>
      </c>
      <c r="P111">
        <v>3</v>
      </c>
      <c r="Q111" s="1">
        <v>0</v>
      </c>
    </row>
    <row r="112" spans="2:17">
      <c r="B112">
        <v>111</v>
      </c>
      <c r="C112">
        <v>7.8567</v>
      </c>
      <c r="D112">
        <v>30.806294999999999</v>
      </c>
      <c r="E112">
        <v>2.702</v>
      </c>
      <c r="F112">
        <v>0.62570000000000003</v>
      </c>
      <c r="G112">
        <v>91.740799999999993</v>
      </c>
      <c r="H112">
        <v>5.94041</v>
      </c>
      <c r="I112">
        <v>8.4894499999999997</v>
      </c>
      <c r="J112">
        <v>86.463470000000001</v>
      </c>
      <c r="K112">
        <v>29.328900000000001</v>
      </c>
      <c r="L112">
        <v>7.8465999999999996</v>
      </c>
      <c r="M112">
        <v>22.843299999999999</v>
      </c>
      <c r="N112">
        <v>22.8446</v>
      </c>
      <c r="O112">
        <v>110.039</v>
      </c>
      <c r="P112">
        <v>4</v>
      </c>
      <c r="Q112" s="1">
        <v>0</v>
      </c>
    </row>
    <row r="113" spans="2:17">
      <c r="B113">
        <v>112</v>
      </c>
      <c r="C113">
        <v>7.8552</v>
      </c>
      <c r="D113">
        <v>30.807552999999999</v>
      </c>
      <c r="E113">
        <v>2.7027999999999999</v>
      </c>
      <c r="F113">
        <v>0.62649999999999995</v>
      </c>
      <c r="G113">
        <v>91.620400000000004</v>
      </c>
      <c r="H113">
        <v>5.95228</v>
      </c>
      <c r="I113">
        <v>8.5063999999999993</v>
      </c>
      <c r="J113">
        <v>86.634510000000006</v>
      </c>
      <c r="K113">
        <v>29.331</v>
      </c>
      <c r="L113">
        <v>7.8451000000000004</v>
      </c>
      <c r="M113">
        <v>22.845099999999999</v>
      </c>
      <c r="N113">
        <v>22.846399999999999</v>
      </c>
      <c r="O113">
        <v>111.03</v>
      </c>
      <c r="P113">
        <v>3</v>
      </c>
      <c r="Q113" s="1">
        <v>0</v>
      </c>
    </row>
    <row r="114" spans="2:17">
      <c r="B114">
        <v>113</v>
      </c>
      <c r="C114">
        <v>7.8543000000000003</v>
      </c>
      <c r="D114">
        <v>30.808523999999998</v>
      </c>
      <c r="E114">
        <v>2.7016</v>
      </c>
      <c r="F114">
        <v>0.68899999999999995</v>
      </c>
      <c r="G114">
        <v>91.6096</v>
      </c>
      <c r="H114">
        <v>5.9384300000000003</v>
      </c>
      <c r="I114">
        <v>8.4866100000000007</v>
      </c>
      <c r="J114">
        <v>86.431910000000002</v>
      </c>
      <c r="K114">
        <v>29.3324</v>
      </c>
      <c r="L114">
        <v>7.8441000000000001</v>
      </c>
      <c r="M114">
        <v>22.846299999999999</v>
      </c>
      <c r="N114">
        <v>22.8477</v>
      </c>
      <c r="O114">
        <v>112.021</v>
      </c>
      <c r="P114">
        <v>4</v>
      </c>
      <c r="Q114" s="1">
        <v>0</v>
      </c>
    </row>
    <row r="115" spans="2:17">
      <c r="B115">
        <v>114</v>
      </c>
      <c r="C115">
        <v>7.8535000000000004</v>
      </c>
      <c r="D115">
        <v>30.809397000000001</v>
      </c>
      <c r="E115">
        <v>2.6998000000000002</v>
      </c>
      <c r="F115">
        <v>0.624</v>
      </c>
      <c r="G115">
        <v>91.706400000000002</v>
      </c>
      <c r="H115">
        <v>5.9376800000000003</v>
      </c>
      <c r="I115">
        <v>8.4855400000000003</v>
      </c>
      <c r="J115">
        <v>86.419939999999997</v>
      </c>
      <c r="K115">
        <v>29.333600000000001</v>
      </c>
      <c r="L115">
        <v>7.8430999999999997</v>
      </c>
      <c r="M115">
        <v>22.8474</v>
      </c>
      <c r="N115">
        <v>22.848800000000001</v>
      </c>
      <c r="O115">
        <v>113.012</v>
      </c>
      <c r="P115">
        <v>3</v>
      </c>
      <c r="Q115" s="1">
        <v>0</v>
      </c>
    </row>
    <row r="116" spans="2:17">
      <c r="B116">
        <v>115</v>
      </c>
      <c r="C116">
        <v>7.8497000000000003</v>
      </c>
      <c r="D116">
        <v>30.809972999999999</v>
      </c>
      <c r="E116">
        <v>2.6966999999999999</v>
      </c>
      <c r="F116">
        <v>0.58930000000000005</v>
      </c>
      <c r="G116">
        <v>91.385999999999996</v>
      </c>
      <c r="H116">
        <v>5.92286</v>
      </c>
      <c r="I116">
        <v>8.4643499999999996</v>
      </c>
      <c r="J116">
        <v>86.198610000000002</v>
      </c>
      <c r="K116">
        <v>29.337</v>
      </c>
      <c r="L116">
        <v>7.8391999999999999</v>
      </c>
      <c r="M116">
        <v>22.8505</v>
      </c>
      <c r="N116">
        <v>22.851900000000001</v>
      </c>
      <c r="O116">
        <v>114.003</v>
      </c>
      <c r="P116">
        <v>4</v>
      </c>
      <c r="Q116" s="1">
        <v>0</v>
      </c>
    </row>
    <row r="117" spans="2:17">
      <c r="B117">
        <v>116</v>
      </c>
      <c r="C117">
        <v>7.8445999999999998</v>
      </c>
      <c r="D117">
        <v>30.810072000000002</v>
      </c>
      <c r="E117">
        <v>2.6951000000000001</v>
      </c>
      <c r="F117">
        <v>0.69950000000000001</v>
      </c>
      <c r="G117">
        <v>91.321700000000007</v>
      </c>
      <c r="H117">
        <v>5.9292299999999996</v>
      </c>
      <c r="I117">
        <v>8.4734599999999993</v>
      </c>
      <c r="J117">
        <v>86.283649999999994</v>
      </c>
      <c r="K117">
        <v>29.340900000000001</v>
      </c>
      <c r="L117">
        <v>7.8341000000000003</v>
      </c>
      <c r="M117">
        <v>22.854199999999999</v>
      </c>
      <c r="N117">
        <v>22.855699999999999</v>
      </c>
      <c r="O117">
        <v>114.995</v>
      </c>
      <c r="P117">
        <v>3</v>
      </c>
      <c r="Q117" s="1">
        <v>0</v>
      </c>
    </row>
    <row r="118" spans="2:17">
      <c r="B118">
        <v>117</v>
      </c>
      <c r="C118">
        <v>7.8440000000000003</v>
      </c>
      <c r="D118">
        <v>30.810936999999999</v>
      </c>
      <c r="E118">
        <v>2.6928000000000001</v>
      </c>
      <c r="F118">
        <v>0.61080000000000001</v>
      </c>
      <c r="G118">
        <v>91.306200000000004</v>
      </c>
      <c r="H118">
        <v>5.9225000000000003</v>
      </c>
      <c r="I118">
        <v>8.4638399999999994</v>
      </c>
      <c r="J118">
        <v>86.185119999999998</v>
      </c>
      <c r="K118">
        <v>29.341899999999999</v>
      </c>
      <c r="L118">
        <v>7.8334000000000001</v>
      </c>
      <c r="M118">
        <v>22.8551</v>
      </c>
      <c r="N118">
        <v>22.8565</v>
      </c>
      <c r="O118">
        <v>115.985</v>
      </c>
      <c r="P118">
        <v>4</v>
      </c>
      <c r="Q118" s="1">
        <v>0</v>
      </c>
    </row>
    <row r="119" spans="2:17">
      <c r="B119">
        <v>118</v>
      </c>
      <c r="C119">
        <v>7.8433000000000002</v>
      </c>
      <c r="D119">
        <v>30.810706</v>
      </c>
      <c r="E119">
        <v>2.694</v>
      </c>
      <c r="F119">
        <v>0.56330000000000002</v>
      </c>
      <c r="G119">
        <v>91.311499999999995</v>
      </c>
      <c r="H119">
        <v>5.9268099999999997</v>
      </c>
      <c r="I119">
        <v>8.4700100000000003</v>
      </c>
      <c r="J119">
        <v>86.246449999999996</v>
      </c>
      <c r="K119">
        <v>29.341799999999999</v>
      </c>
      <c r="L119">
        <v>7.8326000000000002</v>
      </c>
      <c r="M119">
        <v>22.8552</v>
      </c>
      <c r="N119">
        <v>22.8566</v>
      </c>
      <c r="O119">
        <v>116.976</v>
      </c>
      <c r="P119">
        <v>3</v>
      </c>
      <c r="Q119" s="1">
        <v>0</v>
      </c>
    </row>
    <row r="120" spans="2:17">
      <c r="B120">
        <v>119</v>
      </c>
      <c r="C120">
        <v>7.8426999999999998</v>
      </c>
      <c r="D120">
        <v>30.810973000000001</v>
      </c>
      <c r="E120">
        <v>2.6922999999999999</v>
      </c>
      <c r="F120">
        <v>0.7601</v>
      </c>
      <c r="G120">
        <v>91.311999999999998</v>
      </c>
      <c r="H120">
        <v>5.9271500000000001</v>
      </c>
      <c r="I120">
        <v>8.4704800000000002</v>
      </c>
      <c r="J120">
        <v>86.25027</v>
      </c>
      <c r="K120">
        <v>29.342199999999998</v>
      </c>
      <c r="L120">
        <v>7.8319000000000001</v>
      </c>
      <c r="M120">
        <v>22.855499999999999</v>
      </c>
      <c r="N120">
        <v>22.856999999999999</v>
      </c>
      <c r="O120">
        <v>117.967</v>
      </c>
      <c r="P120">
        <v>4</v>
      </c>
      <c r="Q120" s="1">
        <v>0</v>
      </c>
    </row>
    <row r="121" spans="2:17">
      <c r="B121">
        <v>120</v>
      </c>
      <c r="C121">
        <v>7.8426</v>
      </c>
      <c r="D121">
        <v>30.811266</v>
      </c>
      <c r="E121">
        <v>2.6928000000000001</v>
      </c>
      <c r="F121">
        <v>0.72619999999999996</v>
      </c>
      <c r="G121">
        <v>90.875200000000007</v>
      </c>
      <c r="H121">
        <v>5.92157</v>
      </c>
      <c r="I121">
        <v>8.4625199999999996</v>
      </c>
      <c r="J121">
        <v>86.168930000000003</v>
      </c>
      <c r="K121">
        <v>29.342199999999998</v>
      </c>
      <c r="L121">
        <v>7.8316999999999997</v>
      </c>
      <c r="M121">
        <v>22.855499999999999</v>
      </c>
      <c r="N121">
        <v>22.856999999999999</v>
      </c>
      <c r="O121">
        <v>118.958</v>
      </c>
      <c r="P121">
        <v>3</v>
      </c>
      <c r="Q121" s="1">
        <v>0</v>
      </c>
    </row>
    <row r="122" spans="2:17">
      <c r="B122">
        <v>121</v>
      </c>
      <c r="C122">
        <v>7.8403999999999998</v>
      </c>
      <c r="D122">
        <v>30.811433000000001</v>
      </c>
      <c r="E122">
        <v>2.69</v>
      </c>
      <c r="F122">
        <v>0.53320000000000001</v>
      </c>
      <c r="G122">
        <v>91.171400000000006</v>
      </c>
      <c r="H122">
        <v>5.9174300000000004</v>
      </c>
      <c r="I122">
        <v>8.4566099999999995</v>
      </c>
      <c r="J122">
        <v>86.105379999999997</v>
      </c>
      <c r="K122">
        <v>29.343800000000002</v>
      </c>
      <c r="L122">
        <v>7.8293999999999997</v>
      </c>
      <c r="M122">
        <v>22.857099999999999</v>
      </c>
      <c r="N122">
        <v>22.858499999999999</v>
      </c>
      <c r="O122">
        <v>119.949</v>
      </c>
      <c r="P122">
        <v>3</v>
      </c>
      <c r="Q122" s="1">
        <v>0</v>
      </c>
    </row>
    <row r="123" spans="2:17">
      <c r="B123">
        <v>122</v>
      </c>
      <c r="C123">
        <v>7.8372000000000002</v>
      </c>
      <c r="D123">
        <v>30.811371000000001</v>
      </c>
      <c r="E123">
        <v>2.6894999999999998</v>
      </c>
      <c r="F123">
        <v>0.65500000000000003</v>
      </c>
      <c r="G123">
        <v>90.6006</v>
      </c>
      <c r="H123">
        <v>5.9171100000000001</v>
      </c>
      <c r="I123">
        <v>8.4561399999999995</v>
      </c>
      <c r="J123">
        <v>86.09545</v>
      </c>
      <c r="K123">
        <v>29.346</v>
      </c>
      <c r="L123">
        <v>7.8261000000000003</v>
      </c>
      <c r="M123">
        <v>22.859300000000001</v>
      </c>
      <c r="N123">
        <v>22.860800000000001</v>
      </c>
      <c r="O123">
        <v>120.94</v>
      </c>
      <c r="P123">
        <v>4</v>
      </c>
      <c r="Q123" s="1">
        <v>0</v>
      </c>
    </row>
    <row r="124" spans="2:17">
      <c r="B124">
        <v>123</v>
      </c>
      <c r="C124">
        <v>7.8346999999999998</v>
      </c>
      <c r="D124">
        <v>30.811356</v>
      </c>
      <c r="E124">
        <v>2.6886000000000001</v>
      </c>
      <c r="F124">
        <v>0.63490000000000002</v>
      </c>
      <c r="G124">
        <v>90.877700000000004</v>
      </c>
      <c r="H124">
        <v>5.91648</v>
      </c>
      <c r="I124">
        <v>8.4552399999999999</v>
      </c>
      <c r="J124">
        <v>86.082300000000004</v>
      </c>
      <c r="K124">
        <v>29.3477</v>
      </c>
      <c r="L124">
        <v>7.8235000000000001</v>
      </c>
      <c r="M124">
        <v>22.860900000000001</v>
      </c>
      <c r="N124">
        <v>22.862400000000001</v>
      </c>
      <c r="O124">
        <v>121.932</v>
      </c>
      <c r="P124">
        <v>4</v>
      </c>
      <c r="Q124" s="1">
        <v>0</v>
      </c>
    </row>
    <row r="125" spans="2:17">
      <c r="B125">
        <v>124</v>
      </c>
      <c r="C125">
        <v>7.8335999999999997</v>
      </c>
      <c r="D125">
        <v>30.811416999999999</v>
      </c>
      <c r="E125">
        <v>2.6865999999999999</v>
      </c>
      <c r="F125">
        <v>0.7208</v>
      </c>
      <c r="G125">
        <v>90.872200000000007</v>
      </c>
      <c r="H125">
        <v>5.9125399999999999</v>
      </c>
      <c r="I125">
        <v>8.4496099999999998</v>
      </c>
      <c r="J125">
        <v>86.023129999999995</v>
      </c>
      <c r="K125">
        <v>29.348199999999999</v>
      </c>
      <c r="L125">
        <v>7.8223000000000003</v>
      </c>
      <c r="M125">
        <v>22.861499999999999</v>
      </c>
      <c r="N125">
        <v>22.863</v>
      </c>
      <c r="O125">
        <v>122.922</v>
      </c>
      <c r="P125">
        <v>4</v>
      </c>
      <c r="Q125" s="1">
        <v>0</v>
      </c>
    </row>
    <row r="126" spans="2:17">
      <c r="B126">
        <v>125</v>
      </c>
      <c r="C126">
        <v>7.8334000000000001</v>
      </c>
      <c r="D126">
        <v>30.812079000000001</v>
      </c>
      <c r="E126">
        <v>2.6861999999999999</v>
      </c>
      <c r="F126">
        <v>0.6119</v>
      </c>
      <c r="G126">
        <v>90.762299999999996</v>
      </c>
      <c r="H126">
        <v>5.9145200000000004</v>
      </c>
      <c r="I126">
        <v>8.4524399999999993</v>
      </c>
      <c r="J126">
        <v>86.051739999999995</v>
      </c>
      <c r="K126">
        <v>29.348700000000001</v>
      </c>
      <c r="L126">
        <v>7.8220000000000001</v>
      </c>
      <c r="M126">
        <v>22.861899999999999</v>
      </c>
      <c r="N126">
        <v>22.863399999999999</v>
      </c>
      <c r="O126">
        <v>123.914</v>
      </c>
      <c r="P126">
        <v>3</v>
      </c>
      <c r="Q126" s="1">
        <v>0</v>
      </c>
    </row>
    <row r="127" spans="2:17">
      <c r="B127">
        <v>126</v>
      </c>
      <c r="C127">
        <v>7.8322000000000003</v>
      </c>
      <c r="D127">
        <v>30.813067</v>
      </c>
      <c r="E127">
        <v>2.6852</v>
      </c>
      <c r="F127">
        <v>0.63270000000000004</v>
      </c>
      <c r="G127">
        <v>90.629599999999996</v>
      </c>
      <c r="H127">
        <v>5.9039900000000003</v>
      </c>
      <c r="I127">
        <v>8.4373900000000006</v>
      </c>
      <c r="J127">
        <v>85.89716</v>
      </c>
      <c r="K127">
        <v>29.350300000000001</v>
      </c>
      <c r="L127">
        <v>7.8208000000000002</v>
      </c>
      <c r="M127">
        <v>22.863299999999999</v>
      </c>
      <c r="N127">
        <v>22.864799999999999</v>
      </c>
      <c r="O127">
        <v>124.904</v>
      </c>
      <c r="P127">
        <v>4</v>
      </c>
      <c r="Q127" s="1">
        <v>0</v>
      </c>
    </row>
    <row r="128" spans="2:17">
      <c r="B128">
        <v>127</v>
      </c>
      <c r="C128">
        <v>7.8310000000000004</v>
      </c>
      <c r="D128">
        <v>30.813075999999999</v>
      </c>
      <c r="E128">
        <v>2.6840000000000002</v>
      </c>
      <c r="F128">
        <v>0.66469999999999996</v>
      </c>
      <c r="G128">
        <v>90.540400000000005</v>
      </c>
      <c r="H128">
        <v>5.9106100000000001</v>
      </c>
      <c r="I128">
        <v>8.4468499999999995</v>
      </c>
      <c r="J128">
        <v>85.99145</v>
      </c>
      <c r="K128">
        <v>29.350899999999999</v>
      </c>
      <c r="L128">
        <v>7.8194999999999997</v>
      </c>
      <c r="M128">
        <v>22.863900000000001</v>
      </c>
      <c r="N128">
        <v>22.865500000000001</v>
      </c>
      <c r="O128">
        <v>125.895</v>
      </c>
      <c r="P128">
        <v>4</v>
      </c>
      <c r="Q128" s="1">
        <v>0</v>
      </c>
    </row>
    <row r="129" spans="2:17">
      <c r="B129">
        <v>128</v>
      </c>
      <c r="C129">
        <v>7.8311999999999999</v>
      </c>
      <c r="D129">
        <v>30.813306999999998</v>
      </c>
      <c r="E129">
        <v>2.6836000000000002</v>
      </c>
      <c r="F129">
        <v>0.55279999999999996</v>
      </c>
      <c r="G129">
        <v>90.662999999999997</v>
      </c>
      <c r="H129">
        <v>5.9079699999999997</v>
      </c>
      <c r="I129">
        <v>8.4430700000000005</v>
      </c>
      <c r="J129">
        <v>85.953130000000002</v>
      </c>
      <c r="K129">
        <v>29.3506</v>
      </c>
      <c r="L129">
        <v>7.8196000000000003</v>
      </c>
      <c r="M129">
        <v>22.863600000000002</v>
      </c>
      <c r="N129">
        <v>22.865200000000002</v>
      </c>
      <c r="O129">
        <v>126.886</v>
      </c>
      <c r="P129">
        <v>3</v>
      </c>
      <c r="Q129" s="1">
        <v>0</v>
      </c>
    </row>
    <row r="130" spans="2:17">
      <c r="B130">
        <v>129</v>
      </c>
      <c r="C130">
        <v>7.8292000000000002</v>
      </c>
      <c r="D130">
        <v>30.813828000000001</v>
      </c>
      <c r="E130">
        <v>2.6823000000000001</v>
      </c>
      <c r="F130">
        <v>0.7097</v>
      </c>
      <c r="G130">
        <v>90.561800000000005</v>
      </c>
      <c r="H130">
        <v>5.8995699999999998</v>
      </c>
      <c r="I130">
        <v>8.4310799999999997</v>
      </c>
      <c r="J130">
        <v>85.828249999999997</v>
      </c>
      <c r="K130">
        <v>29.3523</v>
      </c>
      <c r="L130">
        <v>7.8174999999999999</v>
      </c>
      <c r="M130">
        <v>22.865300000000001</v>
      </c>
      <c r="N130">
        <v>22.866900000000001</v>
      </c>
      <c r="O130">
        <v>127.878</v>
      </c>
      <c r="P130">
        <v>4</v>
      </c>
      <c r="Q130" s="1">
        <v>0</v>
      </c>
    </row>
    <row r="131" spans="2:17">
      <c r="B131">
        <v>130</v>
      </c>
      <c r="C131">
        <v>7.8254000000000001</v>
      </c>
      <c r="D131">
        <v>30.814782000000001</v>
      </c>
      <c r="E131">
        <v>2.6793</v>
      </c>
      <c r="F131">
        <v>0.71860000000000002</v>
      </c>
      <c r="G131">
        <v>90.424599999999998</v>
      </c>
      <c r="H131">
        <v>5.8939399999999997</v>
      </c>
      <c r="I131">
        <v>8.4230300000000007</v>
      </c>
      <c r="J131">
        <v>85.740949999999998</v>
      </c>
      <c r="K131">
        <v>29.356100000000001</v>
      </c>
      <c r="L131">
        <v>7.8136000000000001</v>
      </c>
      <c r="M131">
        <v>22.8688</v>
      </c>
      <c r="N131">
        <v>22.8704</v>
      </c>
      <c r="O131">
        <v>128.86799999999999</v>
      </c>
      <c r="P131">
        <v>3</v>
      </c>
      <c r="Q131" s="1">
        <v>0</v>
      </c>
    </row>
    <row r="132" spans="2:17">
      <c r="B132">
        <v>131</v>
      </c>
      <c r="C132">
        <v>7.8215000000000003</v>
      </c>
      <c r="D132">
        <v>30.816037999999999</v>
      </c>
      <c r="E132">
        <v>2.6787000000000001</v>
      </c>
      <c r="F132">
        <v>0.57120000000000004</v>
      </c>
      <c r="G132">
        <v>90.513999999999996</v>
      </c>
      <c r="H132">
        <v>5.8995600000000001</v>
      </c>
      <c r="I132">
        <v>8.4310500000000008</v>
      </c>
      <c r="J132">
        <v>85.817340000000002</v>
      </c>
      <c r="K132">
        <v>29.360199999999999</v>
      </c>
      <c r="L132">
        <v>7.8097000000000003</v>
      </c>
      <c r="M132">
        <v>22.872599999999998</v>
      </c>
      <c r="N132">
        <v>22.874199999999998</v>
      </c>
      <c r="O132">
        <v>129.85900000000001</v>
      </c>
      <c r="P132">
        <v>4</v>
      </c>
      <c r="Q132" s="1">
        <v>0</v>
      </c>
    </row>
    <row r="133" spans="2:17">
      <c r="B133">
        <v>132</v>
      </c>
      <c r="C133">
        <v>7.8190999999999997</v>
      </c>
      <c r="D133">
        <v>30.817080000000001</v>
      </c>
      <c r="E133">
        <v>2.677</v>
      </c>
      <c r="F133">
        <v>0.59489999999999998</v>
      </c>
      <c r="G133">
        <v>90.297399999999996</v>
      </c>
      <c r="H133">
        <v>5.8879900000000003</v>
      </c>
      <c r="I133">
        <v>8.4145199999999996</v>
      </c>
      <c r="J133">
        <v>85.645920000000004</v>
      </c>
      <c r="K133">
        <v>29.3629</v>
      </c>
      <c r="L133">
        <v>7.8071999999999999</v>
      </c>
      <c r="M133">
        <v>22.875</v>
      </c>
      <c r="N133">
        <v>22.8766</v>
      </c>
      <c r="O133">
        <v>130.85</v>
      </c>
      <c r="P133">
        <v>4</v>
      </c>
      <c r="Q133" s="1">
        <v>0</v>
      </c>
    </row>
    <row r="134" spans="2:17">
      <c r="B134">
        <v>133</v>
      </c>
      <c r="C134">
        <v>7.8132999999999999</v>
      </c>
      <c r="D134">
        <v>30.818829999999998</v>
      </c>
      <c r="E134">
        <v>2.6736</v>
      </c>
      <c r="F134">
        <v>0.64390000000000003</v>
      </c>
      <c r="G134">
        <v>90.399100000000004</v>
      </c>
      <c r="H134">
        <v>5.8800800000000004</v>
      </c>
      <c r="I134">
        <v>8.4032300000000006</v>
      </c>
      <c r="J134">
        <v>85.523020000000002</v>
      </c>
      <c r="K134">
        <v>29.369299999999999</v>
      </c>
      <c r="L134">
        <v>7.8011999999999997</v>
      </c>
      <c r="M134">
        <v>22.880800000000001</v>
      </c>
      <c r="N134">
        <v>22.882400000000001</v>
      </c>
      <c r="O134">
        <v>131.84100000000001</v>
      </c>
      <c r="P134">
        <v>5</v>
      </c>
      <c r="Q134" s="1">
        <v>0</v>
      </c>
    </row>
    <row r="135" spans="2:17">
      <c r="B135">
        <v>134</v>
      </c>
      <c r="C135">
        <v>7.8087</v>
      </c>
      <c r="D135">
        <v>30.819572000000001</v>
      </c>
      <c r="E135">
        <v>2.6701000000000001</v>
      </c>
      <c r="F135">
        <v>0.66449999999999998</v>
      </c>
      <c r="G135">
        <v>90.370199999999997</v>
      </c>
      <c r="H135">
        <v>5.8685900000000002</v>
      </c>
      <c r="I135">
        <v>8.3867999999999991</v>
      </c>
      <c r="J135">
        <v>85.349220000000003</v>
      </c>
      <c r="K135">
        <v>29.3735</v>
      </c>
      <c r="L135">
        <v>7.7965999999999998</v>
      </c>
      <c r="M135">
        <v>22.884699999999999</v>
      </c>
      <c r="N135">
        <v>22.886299999999999</v>
      </c>
      <c r="O135">
        <v>132.833</v>
      </c>
      <c r="P135">
        <v>4</v>
      </c>
      <c r="Q135" s="1">
        <v>0</v>
      </c>
    </row>
    <row r="136" spans="2:17">
      <c r="B136">
        <v>135</v>
      </c>
      <c r="C136">
        <v>7.8037999999999998</v>
      </c>
      <c r="D136">
        <v>30.819866999999999</v>
      </c>
      <c r="E136">
        <v>2.6656</v>
      </c>
      <c r="F136">
        <v>0.54779999999999995</v>
      </c>
      <c r="G136">
        <v>90.345100000000002</v>
      </c>
      <c r="H136">
        <v>5.8571999999999997</v>
      </c>
      <c r="I136">
        <v>8.3705300000000005</v>
      </c>
      <c r="J136">
        <v>85.176360000000003</v>
      </c>
      <c r="K136">
        <v>29.377500000000001</v>
      </c>
      <c r="L136">
        <v>7.7915999999999999</v>
      </c>
      <c r="M136">
        <v>22.888400000000001</v>
      </c>
      <c r="N136">
        <v>22.8901</v>
      </c>
      <c r="O136">
        <v>133.82300000000001</v>
      </c>
      <c r="P136">
        <v>3</v>
      </c>
      <c r="Q136" s="1">
        <v>0</v>
      </c>
    </row>
    <row r="137" spans="2:17">
      <c r="B137">
        <v>136</v>
      </c>
      <c r="C137">
        <v>7.7957999999999998</v>
      </c>
      <c r="D137">
        <v>30.817205000000001</v>
      </c>
      <c r="E137">
        <v>2.6631999999999998</v>
      </c>
      <c r="F137">
        <v>0.64259999999999995</v>
      </c>
      <c r="G137">
        <v>90.206800000000001</v>
      </c>
      <c r="H137">
        <v>5.8564299999999996</v>
      </c>
      <c r="I137">
        <v>8.3694400000000009</v>
      </c>
      <c r="J137">
        <v>85.151470000000003</v>
      </c>
      <c r="K137">
        <v>29.381</v>
      </c>
      <c r="L137">
        <v>7.7835000000000001</v>
      </c>
      <c r="M137">
        <v>22.892399999999999</v>
      </c>
      <c r="N137">
        <v>22.893999999999998</v>
      </c>
      <c r="O137">
        <v>134.81399999999999</v>
      </c>
      <c r="P137">
        <v>3</v>
      </c>
      <c r="Q137" s="1">
        <v>0</v>
      </c>
    </row>
    <row r="138" spans="2:17">
      <c r="B138">
        <v>137</v>
      </c>
      <c r="C138">
        <v>7.7868000000000004</v>
      </c>
      <c r="D138">
        <v>30.814623999999998</v>
      </c>
      <c r="E138">
        <v>2.6596000000000002</v>
      </c>
      <c r="F138">
        <v>0.59640000000000004</v>
      </c>
      <c r="G138">
        <v>90.053899999999999</v>
      </c>
      <c r="H138">
        <v>5.8393100000000002</v>
      </c>
      <c r="I138">
        <v>8.3449500000000008</v>
      </c>
      <c r="J138">
        <v>84.887360000000001</v>
      </c>
      <c r="K138">
        <v>29.3855</v>
      </c>
      <c r="L138">
        <v>7.7744</v>
      </c>
      <c r="M138">
        <v>22.896999999999998</v>
      </c>
      <c r="N138">
        <v>22.898700000000002</v>
      </c>
      <c r="O138">
        <v>135.80600000000001</v>
      </c>
      <c r="P138">
        <v>3</v>
      </c>
      <c r="Q138" s="1">
        <v>0</v>
      </c>
    </row>
    <row r="139" spans="2:17">
      <c r="B139">
        <v>138</v>
      </c>
      <c r="C139">
        <v>7.7794999999999996</v>
      </c>
      <c r="D139">
        <v>30.810448000000001</v>
      </c>
      <c r="E139">
        <v>2.6558000000000002</v>
      </c>
      <c r="F139">
        <v>0.59179999999999999</v>
      </c>
      <c r="G139">
        <v>89.852500000000006</v>
      </c>
      <c r="H139">
        <v>5.8379799999999999</v>
      </c>
      <c r="I139">
        <v>8.3430599999999995</v>
      </c>
      <c r="J139">
        <v>84.854740000000007</v>
      </c>
      <c r="K139">
        <v>29.386700000000001</v>
      </c>
      <c r="L139">
        <v>7.7670000000000003</v>
      </c>
      <c r="M139">
        <v>22.899000000000001</v>
      </c>
      <c r="N139">
        <v>22.900700000000001</v>
      </c>
      <c r="O139">
        <v>136.79599999999999</v>
      </c>
      <c r="P139">
        <v>3</v>
      </c>
      <c r="Q139" s="1">
        <v>0</v>
      </c>
    </row>
    <row r="140" spans="2:17">
      <c r="B140">
        <v>139</v>
      </c>
      <c r="C140">
        <v>7.7690999999999999</v>
      </c>
      <c r="D140">
        <v>30.805872000000001</v>
      </c>
      <c r="E140">
        <v>2.6530999999999998</v>
      </c>
      <c r="F140">
        <v>0.51470000000000005</v>
      </c>
      <c r="G140">
        <v>89.917699999999996</v>
      </c>
      <c r="H140">
        <v>5.8324299999999996</v>
      </c>
      <c r="I140">
        <v>8.3351299999999995</v>
      </c>
      <c r="J140">
        <v>84.755809999999997</v>
      </c>
      <c r="K140">
        <v>29.3902</v>
      </c>
      <c r="L140">
        <v>7.7565</v>
      </c>
      <c r="M140">
        <v>22.903199999999998</v>
      </c>
      <c r="N140">
        <v>22.904800000000002</v>
      </c>
      <c r="O140">
        <v>137.78700000000001</v>
      </c>
      <c r="P140">
        <v>3</v>
      </c>
      <c r="Q140" s="1">
        <v>0</v>
      </c>
    </row>
    <row r="141" spans="2:17">
      <c r="B141">
        <v>140</v>
      </c>
      <c r="C141">
        <v>7.7674000000000003</v>
      </c>
      <c r="D141">
        <v>30.806094999999999</v>
      </c>
      <c r="E141">
        <v>2.6534</v>
      </c>
      <c r="F141">
        <v>0.58109999999999995</v>
      </c>
      <c r="G141">
        <v>89.885999999999996</v>
      </c>
      <c r="H141">
        <v>5.8431899999999999</v>
      </c>
      <c r="I141">
        <v>8.3505099999999999</v>
      </c>
      <c r="J141">
        <v>84.909580000000005</v>
      </c>
      <c r="K141">
        <v>29.391500000000001</v>
      </c>
      <c r="L141">
        <v>7.7546999999999997</v>
      </c>
      <c r="M141">
        <v>22.904399999999999</v>
      </c>
      <c r="N141">
        <v>22.906099999999999</v>
      </c>
      <c r="O141">
        <v>138.77799999999999</v>
      </c>
      <c r="P141">
        <v>3</v>
      </c>
      <c r="Q141" s="1">
        <v>0</v>
      </c>
    </row>
    <row r="142" spans="2:17">
      <c r="B142">
        <v>141</v>
      </c>
      <c r="C142">
        <v>7.7671999999999999</v>
      </c>
      <c r="D142">
        <v>30.806918</v>
      </c>
      <c r="E142">
        <v>2.6522999999999999</v>
      </c>
      <c r="F142">
        <v>0.57820000000000005</v>
      </c>
      <c r="G142">
        <v>89.729799999999997</v>
      </c>
      <c r="H142">
        <v>5.8370300000000004</v>
      </c>
      <c r="I142">
        <v>8.3416999999999994</v>
      </c>
      <c r="J142">
        <v>84.82</v>
      </c>
      <c r="K142">
        <v>29.392099999999999</v>
      </c>
      <c r="L142">
        <v>7.7545000000000002</v>
      </c>
      <c r="M142">
        <v>22.904800000000002</v>
      </c>
      <c r="N142">
        <v>22.906500000000001</v>
      </c>
      <c r="O142">
        <v>139.76900000000001</v>
      </c>
      <c r="P142">
        <v>4</v>
      </c>
      <c r="Q142" s="1">
        <v>0</v>
      </c>
    </row>
    <row r="143" spans="2:17">
      <c r="B143">
        <v>142</v>
      </c>
      <c r="C143">
        <v>7.7651000000000003</v>
      </c>
      <c r="D143">
        <v>30.805834999999998</v>
      </c>
      <c r="E143">
        <v>2.6501000000000001</v>
      </c>
      <c r="F143">
        <v>0.53339999999999999</v>
      </c>
      <c r="G143">
        <v>89.820999999999998</v>
      </c>
      <c r="H143">
        <v>5.8290300000000004</v>
      </c>
      <c r="I143">
        <v>8.3302600000000009</v>
      </c>
      <c r="J143">
        <v>84.699709999999996</v>
      </c>
      <c r="K143">
        <v>29.392299999999999</v>
      </c>
      <c r="L143">
        <v>7.7522000000000002</v>
      </c>
      <c r="M143">
        <v>22.9053</v>
      </c>
      <c r="N143">
        <v>22.907</v>
      </c>
      <c r="O143">
        <v>140.76</v>
      </c>
      <c r="P143">
        <v>3</v>
      </c>
      <c r="Q143" s="1">
        <v>0</v>
      </c>
    </row>
    <row r="144" spans="2:17">
      <c r="B144">
        <v>143</v>
      </c>
      <c r="C144">
        <v>7.7595999999999998</v>
      </c>
      <c r="D144">
        <v>30.803801</v>
      </c>
      <c r="E144">
        <v>2.6499000000000001</v>
      </c>
      <c r="F144">
        <v>0.52139999999999997</v>
      </c>
      <c r="G144">
        <v>89.961500000000001</v>
      </c>
      <c r="H144">
        <v>5.8353900000000003</v>
      </c>
      <c r="I144">
        <v>8.3393499999999996</v>
      </c>
      <c r="J144">
        <v>84.782700000000006</v>
      </c>
      <c r="K144">
        <v>29.394300000000001</v>
      </c>
      <c r="L144">
        <v>7.7466999999999997</v>
      </c>
      <c r="M144">
        <v>22.907599999999999</v>
      </c>
      <c r="N144">
        <v>22.909400000000002</v>
      </c>
      <c r="O144">
        <v>141.751</v>
      </c>
      <c r="P144">
        <v>3</v>
      </c>
      <c r="Q144" s="1">
        <v>0</v>
      </c>
    </row>
    <row r="145" spans="2:17">
      <c r="B145">
        <v>144</v>
      </c>
      <c r="C145">
        <v>7.7576000000000001</v>
      </c>
      <c r="D145">
        <v>30.803657999999999</v>
      </c>
      <c r="E145">
        <v>2.6475</v>
      </c>
      <c r="F145">
        <v>0.52170000000000005</v>
      </c>
      <c r="G145">
        <v>89.670599999999993</v>
      </c>
      <c r="H145">
        <v>5.8238500000000002</v>
      </c>
      <c r="I145">
        <v>8.3228600000000004</v>
      </c>
      <c r="J145">
        <v>84.611729999999994</v>
      </c>
      <c r="K145">
        <v>29.395399999999999</v>
      </c>
      <c r="L145">
        <v>7.7446000000000002</v>
      </c>
      <c r="M145">
        <v>22.908799999999999</v>
      </c>
      <c r="N145">
        <v>22.910499999999999</v>
      </c>
      <c r="O145">
        <v>142.74199999999999</v>
      </c>
      <c r="P145">
        <v>3</v>
      </c>
      <c r="Q145" s="1">
        <v>0</v>
      </c>
    </row>
    <row r="146" spans="2:17">
      <c r="B146">
        <v>145</v>
      </c>
      <c r="C146">
        <v>7.7535999999999996</v>
      </c>
      <c r="D146">
        <v>30.800844999999999</v>
      </c>
      <c r="E146">
        <v>2.6463999999999999</v>
      </c>
      <c r="F146">
        <v>0.62809999999999999</v>
      </c>
      <c r="G146">
        <v>89.733999999999995</v>
      </c>
      <c r="H146">
        <v>5.8225800000000003</v>
      </c>
      <c r="I146">
        <v>8.3210599999999992</v>
      </c>
      <c r="J146">
        <v>84.585570000000004</v>
      </c>
      <c r="K146">
        <v>29.395499999999998</v>
      </c>
      <c r="L146">
        <v>7.7404999999999999</v>
      </c>
      <c r="M146">
        <v>22.909300000000002</v>
      </c>
      <c r="N146">
        <v>22.911100000000001</v>
      </c>
      <c r="O146">
        <v>143.733</v>
      </c>
      <c r="P146">
        <v>4</v>
      </c>
      <c r="Q146" s="1">
        <v>0</v>
      </c>
    </row>
    <row r="147" spans="2:17">
      <c r="B147">
        <v>146</v>
      </c>
      <c r="C147">
        <v>7.7473999999999998</v>
      </c>
      <c r="D147">
        <v>30.799288000000001</v>
      </c>
      <c r="E147">
        <v>2.6444000000000001</v>
      </c>
      <c r="F147">
        <v>0.51619999999999999</v>
      </c>
      <c r="G147">
        <v>89.791899999999998</v>
      </c>
      <c r="H147">
        <v>5.8243</v>
      </c>
      <c r="I147">
        <v>8.3235100000000006</v>
      </c>
      <c r="J147">
        <v>84.600179999999995</v>
      </c>
      <c r="K147">
        <v>29.398599999999998</v>
      </c>
      <c r="L147">
        <v>7.7342000000000004</v>
      </c>
      <c r="M147">
        <v>22.912600000000001</v>
      </c>
      <c r="N147">
        <v>22.914400000000001</v>
      </c>
      <c r="O147">
        <v>144.72399999999999</v>
      </c>
      <c r="P147">
        <v>3</v>
      </c>
      <c r="Q147" s="1">
        <v>0</v>
      </c>
    </row>
    <row r="148" spans="2:17">
      <c r="B148">
        <v>147</v>
      </c>
      <c r="C148">
        <v>7.7438000000000002</v>
      </c>
      <c r="D148">
        <v>30.797446999999998</v>
      </c>
      <c r="E148">
        <v>2.6456</v>
      </c>
      <c r="F148">
        <v>0.54220000000000002</v>
      </c>
      <c r="G148">
        <v>89.631699999999995</v>
      </c>
      <c r="H148">
        <v>5.8287599999999999</v>
      </c>
      <c r="I148">
        <v>8.3298799999999993</v>
      </c>
      <c r="J148">
        <v>84.658519999999996</v>
      </c>
      <c r="K148">
        <v>29.3992</v>
      </c>
      <c r="L148">
        <v>7.7305999999999999</v>
      </c>
      <c r="M148">
        <v>22.913599999999999</v>
      </c>
      <c r="N148">
        <v>22.915400000000002</v>
      </c>
      <c r="O148">
        <v>145.714</v>
      </c>
      <c r="P148">
        <v>4</v>
      </c>
      <c r="Q148" s="1">
        <v>0</v>
      </c>
    </row>
    <row r="149" spans="2:17">
      <c r="B149">
        <v>148</v>
      </c>
      <c r="C149">
        <v>7.7446000000000002</v>
      </c>
      <c r="D149">
        <v>30.798269999999999</v>
      </c>
      <c r="E149">
        <v>2.6431</v>
      </c>
      <c r="F149">
        <v>0.51100000000000001</v>
      </c>
      <c r="G149">
        <v>89.661900000000003</v>
      </c>
      <c r="H149">
        <v>5.8147700000000002</v>
      </c>
      <c r="I149">
        <v>8.3098899999999993</v>
      </c>
      <c r="J149">
        <v>84.456739999999996</v>
      </c>
      <c r="K149">
        <v>29.399000000000001</v>
      </c>
      <c r="L149">
        <v>7.7313000000000001</v>
      </c>
      <c r="M149">
        <v>22.9133</v>
      </c>
      <c r="N149">
        <v>22.915099999999999</v>
      </c>
      <c r="O149">
        <v>146.70500000000001</v>
      </c>
      <c r="P149">
        <v>3</v>
      </c>
      <c r="Q149" s="1">
        <v>0</v>
      </c>
    </row>
    <row r="150" spans="2:17">
      <c r="B150">
        <v>149</v>
      </c>
      <c r="C150">
        <v>7.7441000000000004</v>
      </c>
      <c r="D150">
        <v>30.798486</v>
      </c>
      <c r="E150">
        <v>2.6419000000000001</v>
      </c>
      <c r="F150">
        <v>0.5091</v>
      </c>
      <c r="G150">
        <v>89.686499999999995</v>
      </c>
      <c r="H150">
        <v>5.8192899999999996</v>
      </c>
      <c r="I150">
        <v>8.3163499999999999</v>
      </c>
      <c r="J150">
        <v>84.521429999999995</v>
      </c>
      <c r="K150">
        <v>29.3993</v>
      </c>
      <c r="L150">
        <v>7.7305999999999999</v>
      </c>
      <c r="M150">
        <v>22.913599999999999</v>
      </c>
      <c r="N150">
        <v>22.915400000000002</v>
      </c>
      <c r="O150">
        <v>147.696</v>
      </c>
      <c r="P150">
        <v>4</v>
      </c>
      <c r="Q150" s="1">
        <v>0</v>
      </c>
    </row>
    <row r="151" spans="2:17">
      <c r="B151">
        <v>150</v>
      </c>
      <c r="C151">
        <v>7.7427999999999999</v>
      </c>
      <c r="D151">
        <v>30.798549999999999</v>
      </c>
      <c r="E151">
        <v>2.6412</v>
      </c>
      <c r="F151">
        <v>0.51700000000000002</v>
      </c>
      <c r="G151">
        <v>89.576400000000007</v>
      </c>
      <c r="H151">
        <v>5.8152100000000004</v>
      </c>
      <c r="I151">
        <v>8.3105200000000004</v>
      </c>
      <c r="J151">
        <v>84.460099999999997</v>
      </c>
      <c r="K151">
        <v>29.4</v>
      </c>
      <c r="L151">
        <v>7.7293000000000003</v>
      </c>
      <c r="M151">
        <v>22.914400000000001</v>
      </c>
      <c r="N151">
        <v>22.9162</v>
      </c>
      <c r="O151">
        <v>148.68700000000001</v>
      </c>
      <c r="P151">
        <v>3</v>
      </c>
      <c r="Q151" s="1">
        <v>0</v>
      </c>
    </row>
    <row r="152" spans="2:17">
      <c r="B152">
        <v>151</v>
      </c>
      <c r="C152">
        <v>7.7420999999999998</v>
      </c>
      <c r="D152">
        <v>30.798636999999999</v>
      </c>
      <c r="E152">
        <v>2.6406999999999998</v>
      </c>
      <c r="F152">
        <v>0.49959999999999999</v>
      </c>
      <c r="G152">
        <v>89.605900000000005</v>
      </c>
      <c r="H152">
        <v>5.82165</v>
      </c>
      <c r="I152">
        <v>8.3197200000000002</v>
      </c>
      <c r="J152">
        <v>84.552419999999998</v>
      </c>
      <c r="K152">
        <v>29.400300000000001</v>
      </c>
      <c r="L152">
        <v>7.7285000000000004</v>
      </c>
      <c r="M152">
        <v>22.9146</v>
      </c>
      <c r="N152">
        <v>22.916499999999999</v>
      </c>
      <c r="O152">
        <v>149.678</v>
      </c>
      <c r="P152">
        <v>3</v>
      </c>
      <c r="Q152" s="1">
        <v>0</v>
      </c>
    </row>
    <row r="153" spans="2:17">
      <c r="B153">
        <v>152</v>
      </c>
      <c r="C153">
        <v>7.7423000000000002</v>
      </c>
      <c r="D153">
        <v>30.799257000000001</v>
      </c>
      <c r="E153">
        <v>2.641</v>
      </c>
      <c r="F153">
        <v>0.50619999999999998</v>
      </c>
      <c r="G153">
        <v>89.488600000000005</v>
      </c>
      <c r="H153">
        <v>5.8165199999999997</v>
      </c>
      <c r="I153">
        <v>8.3124000000000002</v>
      </c>
      <c r="J153">
        <v>84.47833</v>
      </c>
      <c r="K153">
        <v>29.400400000000001</v>
      </c>
      <c r="L153">
        <v>7.7285000000000004</v>
      </c>
      <c r="M153">
        <v>22.9147</v>
      </c>
      <c r="N153">
        <v>22.916599999999999</v>
      </c>
      <c r="O153">
        <v>150.66900000000001</v>
      </c>
      <c r="P153">
        <v>4</v>
      </c>
      <c r="Q153" s="1">
        <v>0</v>
      </c>
    </row>
    <row r="154" spans="2:17">
      <c r="B154">
        <v>153</v>
      </c>
      <c r="C154">
        <v>7.7416999999999998</v>
      </c>
      <c r="D154">
        <v>30.800184000000002</v>
      </c>
      <c r="E154">
        <v>2.6387999999999998</v>
      </c>
      <c r="F154">
        <v>0.496</v>
      </c>
      <c r="G154">
        <v>89.6006</v>
      </c>
      <c r="H154">
        <v>5.8106</v>
      </c>
      <c r="I154">
        <v>8.3039199999999997</v>
      </c>
      <c r="J154">
        <v>84.3917</v>
      </c>
      <c r="K154">
        <v>29.401399999999999</v>
      </c>
      <c r="L154">
        <v>7.7279</v>
      </c>
      <c r="M154">
        <v>22.915600000000001</v>
      </c>
      <c r="N154">
        <v>22.917400000000001</v>
      </c>
      <c r="O154">
        <v>151.66</v>
      </c>
      <c r="P154">
        <v>3</v>
      </c>
      <c r="Q154" s="1">
        <v>0</v>
      </c>
    </row>
    <row r="155" spans="2:17">
      <c r="B155">
        <v>154</v>
      </c>
      <c r="C155">
        <v>7.7407000000000004</v>
      </c>
      <c r="D155">
        <v>30.800227</v>
      </c>
      <c r="E155">
        <v>2.6377000000000002</v>
      </c>
      <c r="F155">
        <v>0.55369999999999997</v>
      </c>
      <c r="G155">
        <v>89.500399999999999</v>
      </c>
      <c r="H155">
        <v>5.81107</v>
      </c>
      <c r="I155">
        <v>8.3045899999999993</v>
      </c>
      <c r="J155">
        <v>84.396879999999996</v>
      </c>
      <c r="K155">
        <v>29.401900000000001</v>
      </c>
      <c r="L155">
        <v>7.7267999999999999</v>
      </c>
      <c r="M155">
        <v>22.9161</v>
      </c>
      <c r="N155">
        <v>22.917899999999999</v>
      </c>
      <c r="O155">
        <v>152.65100000000001</v>
      </c>
      <c r="P155">
        <v>4</v>
      </c>
      <c r="Q155" s="1">
        <v>0</v>
      </c>
    </row>
    <row r="156" spans="2:17">
      <c r="B156">
        <v>155</v>
      </c>
      <c r="C156">
        <v>7.7381000000000002</v>
      </c>
      <c r="D156">
        <v>30.800070000000002</v>
      </c>
      <c r="E156">
        <v>2.6371000000000002</v>
      </c>
      <c r="F156">
        <v>0.54390000000000005</v>
      </c>
      <c r="G156">
        <v>89.512900000000002</v>
      </c>
      <c r="H156">
        <v>5.8112199999999996</v>
      </c>
      <c r="I156">
        <v>8.3048099999999998</v>
      </c>
      <c r="J156">
        <v>84.394949999999994</v>
      </c>
      <c r="K156">
        <v>29.403400000000001</v>
      </c>
      <c r="L156">
        <v>7.7241</v>
      </c>
      <c r="M156">
        <v>22.9176</v>
      </c>
      <c r="N156">
        <v>22.919499999999999</v>
      </c>
      <c r="O156">
        <v>153.642</v>
      </c>
      <c r="P156">
        <v>4</v>
      </c>
      <c r="Q156" s="1">
        <v>0</v>
      </c>
    </row>
    <row r="157" spans="2:17">
      <c r="B157">
        <v>156</v>
      </c>
      <c r="C157">
        <v>7.7369000000000003</v>
      </c>
      <c r="D157">
        <v>30.800350000000002</v>
      </c>
      <c r="E157">
        <v>2.6374</v>
      </c>
      <c r="F157">
        <v>0.52129999999999999</v>
      </c>
      <c r="G157">
        <v>89.613900000000001</v>
      </c>
      <c r="H157">
        <v>5.8166099999999998</v>
      </c>
      <c r="I157">
        <v>8.3125199999999992</v>
      </c>
      <c r="J157">
        <v>84.471469999999997</v>
      </c>
      <c r="K157">
        <v>29.404299999999999</v>
      </c>
      <c r="L157">
        <v>7.7228000000000003</v>
      </c>
      <c r="M157">
        <v>22.918500000000002</v>
      </c>
      <c r="N157">
        <v>22.920400000000001</v>
      </c>
      <c r="O157">
        <v>154.63300000000001</v>
      </c>
      <c r="P157">
        <v>3</v>
      </c>
      <c r="Q157" s="1">
        <v>0</v>
      </c>
    </row>
    <row r="158" spans="2:17">
      <c r="B158">
        <v>157</v>
      </c>
      <c r="C158">
        <v>7.7375999999999996</v>
      </c>
      <c r="D158">
        <v>30.800654000000002</v>
      </c>
      <c r="E158">
        <v>2.6383000000000001</v>
      </c>
      <c r="F158">
        <v>0.50749999999999995</v>
      </c>
      <c r="G158">
        <v>89.726900000000001</v>
      </c>
      <c r="H158">
        <v>5.8167299999999997</v>
      </c>
      <c r="I158">
        <v>8.3126899999999999</v>
      </c>
      <c r="J158">
        <v>84.474130000000002</v>
      </c>
      <c r="K158">
        <v>29.403700000000001</v>
      </c>
      <c r="L158">
        <v>7.7233999999999998</v>
      </c>
      <c r="M158">
        <v>22.917899999999999</v>
      </c>
      <c r="N158">
        <v>22.919799999999999</v>
      </c>
      <c r="O158">
        <v>155.62299999999999</v>
      </c>
      <c r="P158">
        <v>4</v>
      </c>
      <c r="Q158" s="1">
        <v>0</v>
      </c>
    </row>
    <row r="159" spans="2:17">
      <c r="B159">
        <v>158</v>
      </c>
      <c r="C159">
        <v>7.7363999999999997</v>
      </c>
      <c r="D159">
        <v>30.802001000000001</v>
      </c>
      <c r="E159">
        <v>2.6371000000000002</v>
      </c>
      <c r="F159">
        <v>0.54679999999999995</v>
      </c>
      <c r="G159">
        <v>89.699600000000004</v>
      </c>
      <c r="H159">
        <v>5.8079000000000001</v>
      </c>
      <c r="I159">
        <v>8.3000699999999998</v>
      </c>
      <c r="J159">
        <v>84.344740000000002</v>
      </c>
      <c r="K159">
        <v>29.4056</v>
      </c>
      <c r="L159">
        <v>7.7222</v>
      </c>
      <c r="M159">
        <v>22.919599999999999</v>
      </c>
      <c r="N159">
        <v>22.921500000000002</v>
      </c>
      <c r="O159">
        <v>156.614</v>
      </c>
      <c r="P159">
        <v>4</v>
      </c>
      <c r="Q159" s="1">
        <v>0</v>
      </c>
    </row>
    <row r="160" spans="2:17">
      <c r="B160">
        <v>159</v>
      </c>
      <c r="C160">
        <v>7.7355999999999998</v>
      </c>
      <c r="D160">
        <v>30.802994999999999</v>
      </c>
      <c r="E160">
        <v>2.6339999999999999</v>
      </c>
      <c r="F160">
        <v>0.49349999999999999</v>
      </c>
      <c r="G160">
        <v>89.738699999999994</v>
      </c>
      <c r="H160">
        <v>5.8044000000000002</v>
      </c>
      <c r="I160">
        <v>8.2950700000000008</v>
      </c>
      <c r="J160">
        <v>84.293090000000007</v>
      </c>
      <c r="K160">
        <v>29.4069</v>
      </c>
      <c r="L160">
        <v>7.7213000000000003</v>
      </c>
      <c r="M160">
        <v>22.9208</v>
      </c>
      <c r="N160">
        <v>22.922699999999999</v>
      </c>
      <c r="O160">
        <v>157.60499999999999</v>
      </c>
      <c r="P160">
        <v>5</v>
      </c>
      <c r="Q160" s="1">
        <v>0</v>
      </c>
    </row>
    <row r="161" spans="2:17">
      <c r="B161">
        <v>160</v>
      </c>
      <c r="C161">
        <v>7.7350000000000003</v>
      </c>
      <c r="D161">
        <v>30.803728</v>
      </c>
      <c r="E161">
        <v>2.633</v>
      </c>
      <c r="F161">
        <v>0.51539999999999997</v>
      </c>
      <c r="G161">
        <v>89.765500000000003</v>
      </c>
      <c r="H161">
        <v>5.7989199999999999</v>
      </c>
      <c r="I161">
        <v>8.2872299999999992</v>
      </c>
      <c r="J161">
        <v>84.212689999999995</v>
      </c>
      <c r="K161">
        <v>29.407800000000002</v>
      </c>
      <c r="L161">
        <v>7.7206000000000001</v>
      </c>
      <c r="M161">
        <v>22.921500000000002</v>
      </c>
      <c r="N161">
        <v>22.923400000000001</v>
      </c>
      <c r="O161">
        <v>158.596</v>
      </c>
      <c r="P161">
        <v>4</v>
      </c>
      <c r="Q161" s="1">
        <v>0</v>
      </c>
    </row>
    <row r="162" spans="2:17">
      <c r="B162">
        <v>161</v>
      </c>
      <c r="C162">
        <v>7.7355</v>
      </c>
      <c r="D162">
        <v>30.804940999999999</v>
      </c>
      <c r="E162">
        <v>2.6316000000000002</v>
      </c>
      <c r="F162">
        <v>0.49859999999999999</v>
      </c>
      <c r="G162">
        <v>89.655199999999994</v>
      </c>
      <c r="H162">
        <v>5.80192</v>
      </c>
      <c r="I162">
        <v>8.2915299999999998</v>
      </c>
      <c r="J162">
        <v>84.257509999999996</v>
      </c>
      <c r="K162">
        <v>29.408300000000001</v>
      </c>
      <c r="L162">
        <v>7.7209000000000003</v>
      </c>
      <c r="M162">
        <v>22.921800000000001</v>
      </c>
      <c r="N162">
        <v>22.9238</v>
      </c>
      <c r="O162">
        <v>159.58699999999999</v>
      </c>
      <c r="P162">
        <v>4</v>
      </c>
      <c r="Q162" s="1">
        <v>0</v>
      </c>
    </row>
    <row r="163" spans="2:17">
      <c r="B163">
        <v>162</v>
      </c>
      <c r="C163">
        <v>7.7346000000000004</v>
      </c>
      <c r="D163">
        <v>30.805869999999999</v>
      </c>
      <c r="E163">
        <v>2.6301000000000001</v>
      </c>
      <c r="F163">
        <v>0.57350000000000001</v>
      </c>
      <c r="G163">
        <v>89.634200000000007</v>
      </c>
      <c r="H163">
        <v>5.7929399999999998</v>
      </c>
      <c r="I163">
        <v>8.2787000000000006</v>
      </c>
      <c r="J163">
        <v>84.126220000000004</v>
      </c>
      <c r="K163">
        <v>29.409500000000001</v>
      </c>
      <c r="L163">
        <v>7.72</v>
      </c>
      <c r="M163">
        <v>22.922899999999998</v>
      </c>
      <c r="N163">
        <v>22.924900000000001</v>
      </c>
      <c r="O163">
        <v>160.578</v>
      </c>
      <c r="P163">
        <v>5</v>
      </c>
      <c r="Q163" s="1">
        <v>0</v>
      </c>
    </row>
    <row r="164" spans="2:17">
      <c r="B164">
        <v>163</v>
      </c>
      <c r="C164">
        <v>7.7354000000000003</v>
      </c>
      <c r="D164">
        <v>30.810531000000001</v>
      </c>
      <c r="E164">
        <v>2.6286999999999998</v>
      </c>
      <c r="F164">
        <v>0.55600000000000005</v>
      </c>
      <c r="G164">
        <v>89.445099999999996</v>
      </c>
      <c r="H164">
        <v>5.7943300000000004</v>
      </c>
      <c r="I164">
        <v>8.2806800000000003</v>
      </c>
      <c r="J164">
        <v>84.149889999999999</v>
      </c>
      <c r="K164">
        <v>29.413399999999999</v>
      </c>
      <c r="L164">
        <v>7.7206000000000001</v>
      </c>
      <c r="M164">
        <v>22.925899999999999</v>
      </c>
      <c r="N164">
        <v>22.927900000000001</v>
      </c>
      <c r="O164">
        <v>161.56899999999999</v>
      </c>
      <c r="P164">
        <v>4</v>
      </c>
      <c r="Q164" s="1">
        <v>0</v>
      </c>
    </row>
    <row r="165" spans="2:17">
      <c r="B165">
        <v>164</v>
      </c>
      <c r="C165">
        <v>7.7343000000000002</v>
      </c>
      <c r="D165">
        <v>30.811443000000001</v>
      </c>
      <c r="E165">
        <v>2.6276999999999999</v>
      </c>
      <c r="F165">
        <v>0.50109999999999999</v>
      </c>
      <c r="G165">
        <v>89.1678</v>
      </c>
      <c r="H165">
        <v>5.7926799999999998</v>
      </c>
      <c r="I165">
        <v>8.2783200000000008</v>
      </c>
      <c r="J165">
        <v>84.124669999999995</v>
      </c>
      <c r="K165">
        <v>29.414899999999999</v>
      </c>
      <c r="L165">
        <v>7.7195</v>
      </c>
      <c r="M165">
        <v>22.927199999999999</v>
      </c>
      <c r="N165">
        <v>22.929099999999998</v>
      </c>
      <c r="O165">
        <v>162.559</v>
      </c>
      <c r="P165">
        <v>6</v>
      </c>
      <c r="Q165" s="1">
        <v>0</v>
      </c>
    </row>
    <row r="166" spans="2:17">
      <c r="B166">
        <v>165</v>
      </c>
      <c r="C166">
        <v>7.7351999999999999</v>
      </c>
      <c r="D166">
        <v>30.811817999999999</v>
      </c>
      <c r="E166">
        <v>2.6286</v>
      </c>
      <c r="F166">
        <v>0.61639999999999995</v>
      </c>
      <c r="G166">
        <v>89.335800000000006</v>
      </c>
      <c r="H166">
        <v>5.7948300000000001</v>
      </c>
      <c r="I166">
        <v>8.28139</v>
      </c>
      <c r="J166">
        <v>84.157250000000005</v>
      </c>
      <c r="K166">
        <v>29.414100000000001</v>
      </c>
      <c r="L166">
        <v>7.7202999999999999</v>
      </c>
      <c r="M166">
        <v>22.926400000000001</v>
      </c>
      <c r="N166">
        <v>22.9284</v>
      </c>
      <c r="O166">
        <v>163.55000000000001</v>
      </c>
      <c r="P166">
        <v>8</v>
      </c>
      <c r="Q166" s="1">
        <v>0</v>
      </c>
    </row>
    <row r="167" spans="2:17">
      <c r="B167">
        <v>166</v>
      </c>
      <c r="C167">
        <v>7.7350000000000003</v>
      </c>
      <c r="D167">
        <v>30.811841000000001</v>
      </c>
      <c r="E167">
        <v>2.6263999999999998</v>
      </c>
      <c r="F167">
        <v>0.5615</v>
      </c>
      <c r="G167">
        <v>89.240399999999994</v>
      </c>
      <c r="H167">
        <v>5.7913100000000002</v>
      </c>
      <c r="I167">
        <v>8.27637</v>
      </c>
      <c r="J167">
        <v>84.105609999999999</v>
      </c>
      <c r="K167">
        <v>29.413900000000002</v>
      </c>
      <c r="L167">
        <v>7.72</v>
      </c>
      <c r="M167">
        <v>22.926300000000001</v>
      </c>
      <c r="N167">
        <v>22.9283</v>
      </c>
      <c r="O167">
        <v>164.541</v>
      </c>
      <c r="P167">
        <v>6</v>
      </c>
      <c r="Q167" s="1">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4"/>
  <sheetViews>
    <sheetView zoomScale="55" zoomScaleNormal="55" workbookViewId="0">
      <selection activeCell="C1" sqref="A1:XFD1048576"/>
    </sheetView>
  </sheetViews>
  <sheetFormatPr defaultRowHeight="15"/>
  <cols>
    <col min="1" max="1" width="6.7109375" bestFit="1" customWidth="1"/>
    <col min="2" max="2" width="32.85546875" bestFit="1" customWidth="1"/>
    <col min="3" max="3" width="9.28515625" bestFit="1" customWidth="1"/>
    <col min="4" max="4" width="28" bestFit="1" customWidth="1"/>
    <col min="5" max="5" width="19.5703125" customWidth="1"/>
    <col min="6" max="6" width="24.140625" customWidth="1"/>
    <col min="7" max="7" width="13.28515625" bestFit="1" customWidth="1"/>
    <col min="8" max="8" width="23.5703125" customWidth="1"/>
    <col min="9" max="9" width="10.28515625" bestFit="1" customWidth="1"/>
    <col min="10" max="10" width="11.28515625" bestFit="1" customWidth="1"/>
    <col min="11" max="11" width="12.42578125" bestFit="1" customWidth="1"/>
    <col min="12" max="12" width="10.140625" bestFit="1" customWidth="1"/>
    <col min="13" max="13" width="8.85546875" bestFit="1" customWidth="1"/>
    <col min="14" max="14" width="8" customWidth="1"/>
    <col min="15" max="15" width="10" bestFit="1" customWidth="1"/>
    <col min="16" max="16" width="17.42578125" bestFit="1" customWidth="1"/>
    <col min="17" max="17" width="8.5703125" customWidth="1"/>
    <col min="18" max="18" width="4.85546875" bestFit="1" customWidth="1"/>
    <col min="19" max="19" width="2" bestFit="1" customWidth="1"/>
    <col min="20" max="20" width="6.7109375" bestFit="1" customWidth="1"/>
    <col min="21" max="21" width="3.5703125" bestFit="1" customWidth="1"/>
  </cols>
  <sheetData>
    <row r="1" spans="2:17">
      <c r="B1" t="s">
        <v>0</v>
      </c>
      <c r="C1" t="s">
        <v>1</v>
      </c>
      <c r="D1" t="s">
        <v>2</v>
      </c>
      <c r="E1" t="s">
        <v>3</v>
      </c>
      <c r="F1" t="s">
        <v>4</v>
      </c>
      <c r="G1" t="s">
        <v>5</v>
      </c>
      <c r="H1" t="s">
        <v>6</v>
      </c>
      <c r="I1" t="s">
        <v>7</v>
      </c>
      <c r="J1" t="s">
        <v>8</v>
      </c>
      <c r="K1" t="s">
        <v>9</v>
      </c>
      <c r="L1" t="s">
        <v>10</v>
      </c>
      <c r="M1" t="s">
        <v>11</v>
      </c>
      <c r="N1" t="s">
        <v>12</v>
      </c>
      <c r="O1" t="s">
        <v>13</v>
      </c>
      <c r="P1" t="s">
        <v>14</v>
      </c>
    </row>
    <row r="2" spans="2:17">
      <c r="B2">
        <v>1</v>
      </c>
      <c r="C2">
        <v>9.2087000000000003</v>
      </c>
      <c r="D2">
        <v>29.470732999999999</v>
      </c>
      <c r="E2">
        <v>2.5081000000000002</v>
      </c>
      <c r="F2">
        <v>0.94489999999999996</v>
      </c>
      <c r="G2">
        <v>55.356099999999998</v>
      </c>
      <c r="H2">
        <v>5.2654699999999997</v>
      </c>
      <c r="I2">
        <v>7.5248900000000001</v>
      </c>
      <c r="J2">
        <v>77.799629999999993</v>
      </c>
      <c r="K2">
        <v>26.9223</v>
      </c>
      <c r="L2">
        <v>9.2086000000000006</v>
      </c>
      <c r="M2">
        <v>20.7712</v>
      </c>
      <c r="N2">
        <v>20.7712</v>
      </c>
      <c r="O2">
        <v>0.99199999999999999</v>
      </c>
      <c r="P2">
        <v>7</v>
      </c>
      <c r="Q2" s="1">
        <v>0</v>
      </c>
    </row>
    <row r="3" spans="2:17">
      <c r="B3">
        <v>2</v>
      </c>
      <c r="C3">
        <v>9.1860999999999997</v>
      </c>
      <c r="D3">
        <v>29.470050000000001</v>
      </c>
      <c r="E3">
        <v>3.5320999999999998</v>
      </c>
      <c r="F3">
        <v>1.93</v>
      </c>
      <c r="G3">
        <v>78.636200000000002</v>
      </c>
      <c r="H3">
        <v>7.9947699999999999</v>
      </c>
      <c r="I3">
        <v>11.425330000000001</v>
      </c>
      <c r="J3">
        <v>118.07576</v>
      </c>
      <c r="K3">
        <v>26.938400000000001</v>
      </c>
      <c r="L3">
        <v>9.1859000000000002</v>
      </c>
      <c r="M3">
        <v>20.786999999999999</v>
      </c>
      <c r="N3">
        <v>20.786999999999999</v>
      </c>
      <c r="O3">
        <v>1.9830000000000001</v>
      </c>
      <c r="P3">
        <v>6</v>
      </c>
      <c r="Q3" s="1">
        <v>0</v>
      </c>
    </row>
    <row r="4" spans="2:17">
      <c r="B4">
        <v>3</v>
      </c>
      <c r="C4">
        <v>9.1438000000000006</v>
      </c>
      <c r="D4">
        <v>29.483523999999999</v>
      </c>
      <c r="E4">
        <v>3.5693000000000001</v>
      </c>
      <c r="F4">
        <v>1.9333</v>
      </c>
      <c r="G4">
        <v>78.951599999999999</v>
      </c>
      <c r="H4">
        <v>8.1956500000000005</v>
      </c>
      <c r="I4">
        <v>11.71241</v>
      </c>
      <c r="J4">
        <v>120.96337</v>
      </c>
      <c r="K4">
        <v>26.9834</v>
      </c>
      <c r="L4">
        <v>9.1434999999999995</v>
      </c>
      <c r="M4">
        <v>20.828299999999999</v>
      </c>
      <c r="N4">
        <v>20.828299999999999</v>
      </c>
      <c r="O4">
        <v>2.9750000000000001</v>
      </c>
      <c r="P4">
        <v>4</v>
      </c>
      <c r="Q4" s="1">
        <v>0</v>
      </c>
    </row>
    <row r="5" spans="2:17">
      <c r="B5">
        <v>4</v>
      </c>
      <c r="C5">
        <v>9.1811000000000007</v>
      </c>
      <c r="D5">
        <v>29.768841999999999</v>
      </c>
      <c r="E5">
        <v>3.6755</v>
      </c>
      <c r="F5">
        <v>3.1951999999999998</v>
      </c>
      <c r="G5">
        <v>79.328100000000006</v>
      </c>
      <c r="H5">
        <v>8.6418800000000005</v>
      </c>
      <c r="I5">
        <v>12.35012</v>
      </c>
      <c r="J5">
        <v>127.87269000000001</v>
      </c>
      <c r="K5">
        <v>27.242699999999999</v>
      </c>
      <c r="L5">
        <v>9.1806999999999999</v>
      </c>
      <c r="M5">
        <v>21.025200000000002</v>
      </c>
      <c r="N5">
        <v>21.025300000000001</v>
      </c>
      <c r="O5">
        <v>3.9660000000000002</v>
      </c>
      <c r="P5">
        <v>5</v>
      </c>
      <c r="Q5" s="1">
        <v>0</v>
      </c>
    </row>
    <row r="6" spans="2:17">
      <c r="B6">
        <v>5</v>
      </c>
      <c r="C6">
        <v>9.5533000000000001</v>
      </c>
      <c r="D6">
        <v>30.518391000000001</v>
      </c>
      <c r="E6">
        <v>3.7652999999999999</v>
      </c>
      <c r="F6">
        <v>4.0928000000000004</v>
      </c>
      <c r="G6">
        <v>83.2196</v>
      </c>
      <c r="H6">
        <v>8.4708299999999994</v>
      </c>
      <c r="I6">
        <v>12.10566</v>
      </c>
      <c r="J6">
        <v>126.7564</v>
      </c>
      <c r="K6">
        <v>27.710699999999999</v>
      </c>
      <c r="L6">
        <v>9.5527999999999995</v>
      </c>
      <c r="M6">
        <v>21.3353</v>
      </c>
      <c r="N6">
        <v>21.3353</v>
      </c>
      <c r="O6">
        <v>4.9580000000000002</v>
      </c>
      <c r="P6">
        <v>5</v>
      </c>
      <c r="Q6" s="1">
        <v>0</v>
      </c>
    </row>
    <row r="7" spans="2:17">
      <c r="B7">
        <v>6</v>
      </c>
      <c r="C7">
        <v>9.5139999999999993</v>
      </c>
      <c r="D7">
        <v>30.979233000000001</v>
      </c>
      <c r="E7">
        <v>3.6779000000000002</v>
      </c>
      <c r="F7">
        <v>4.0708000000000002</v>
      </c>
      <c r="G7">
        <v>89.315899999999999</v>
      </c>
      <c r="H7">
        <v>8.0798500000000004</v>
      </c>
      <c r="I7">
        <v>11.54692</v>
      </c>
      <c r="J7">
        <v>121.19717</v>
      </c>
      <c r="K7">
        <v>28.204899999999999</v>
      </c>
      <c r="L7">
        <v>9.5134000000000007</v>
      </c>
      <c r="M7">
        <v>21.726600000000001</v>
      </c>
      <c r="N7">
        <v>21.726700000000001</v>
      </c>
      <c r="O7">
        <v>5.95</v>
      </c>
      <c r="P7">
        <v>5</v>
      </c>
      <c r="Q7" s="1">
        <v>0</v>
      </c>
    </row>
    <row r="8" spans="2:17">
      <c r="B8">
        <v>7</v>
      </c>
      <c r="C8">
        <v>9.0413999999999994</v>
      </c>
      <c r="D8">
        <v>30.933161999999999</v>
      </c>
      <c r="E8">
        <v>3.5874000000000001</v>
      </c>
      <c r="F8">
        <v>2.8761999999999999</v>
      </c>
      <c r="G8">
        <v>87.350499999999997</v>
      </c>
      <c r="H8">
        <v>7.9536499999999997</v>
      </c>
      <c r="I8">
        <v>11.36656</v>
      </c>
      <c r="J8">
        <v>118.2996</v>
      </c>
      <c r="K8">
        <v>28.5322</v>
      </c>
      <c r="L8">
        <v>9.0406999999999993</v>
      </c>
      <c r="M8">
        <v>22.052499999999998</v>
      </c>
      <c r="N8">
        <v>22.052600000000002</v>
      </c>
      <c r="O8">
        <v>6.9409999999999998</v>
      </c>
      <c r="P8">
        <v>6</v>
      </c>
      <c r="Q8" s="1">
        <v>0</v>
      </c>
    </row>
    <row r="9" spans="2:17">
      <c r="B9">
        <v>8</v>
      </c>
      <c r="C9">
        <v>8.92</v>
      </c>
      <c r="D9">
        <v>30.914836999999999</v>
      </c>
      <c r="E9">
        <v>3.4973000000000001</v>
      </c>
      <c r="F9">
        <v>5.3532000000000002</v>
      </c>
      <c r="G9">
        <v>89.502300000000005</v>
      </c>
      <c r="H9">
        <v>7.6576199999999996</v>
      </c>
      <c r="I9">
        <v>10.9435</v>
      </c>
      <c r="J9">
        <v>113.6444</v>
      </c>
      <c r="K9">
        <v>28.610499999999998</v>
      </c>
      <c r="L9">
        <v>8.9192</v>
      </c>
      <c r="M9">
        <v>22.131499999999999</v>
      </c>
      <c r="N9">
        <v>22.131599999999999</v>
      </c>
      <c r="O9">
        <v>7.9329999999999998</v>
      </c>
      <c r="P9">
        <v>5</v>
      </c>
      <c r="Q9" s="1">
        <v>0</v>
      </c>
    </row>
    <row r="10" spans="2:17">
      <c r="B10">
        <v>9</v>
      </c>
      <c r="C10">
        <v>8.7964000000000002</v>
      </c>
      <c r="D10">
        <v>30.868167</v>
      </c>
      <c r="E10">
        <v>3.3706</v>
      </c>
      <c r="F10">
        <v>3.9081999999999999</v>
      </c>
      <c r="G10">
        <v>89.4679</v>
      </c>
      <c r="H10">
        <v>7.2958499999999997</v>
      </c>
      <c r="I10">
        <v>10.426500000000001</v>
      </c>
      <c r="J10">
        <v>108.01226</v>
      </c>
      <c r="K10">
        <v>28.661899999999999</v>
      </c>
      <c r="L10">
        <v>8.7955000000000005</v>
      </c>
      <c r="M10">
        <v>22.189599999999999</v>
      </c>
      <c r="N10">
        <v>22.189699999999998</v>
      </c>
      <c r="O10">
        <v>8.9239999999999995</v>
      </c>
      <c r="P10">
        <v>5</v>
      </c>
      <c r="Q10" s="1">
        <v>0</v>
      </c>
    </row>
    <row r="11" spans="2:17">
      <c r="B11">
        <v>10</v>
      </c>
      <c r="C11">
        <v>8.6405999999999992</v>
      </c>
      <c r="D11">
        <v>30.817893999999999</v>
      </c>
      <c r="E11">
        <v>3.2355</v>
      </c>
      <c r="F11">
        <v>4.5033000000000003</v>
      </c>
      <c r="G11">
        <v>86.662800000000004</v>
      </c>
      <c r="H11">
        <v>6.9856800000000003</v>
      </c>
      <c r="I11">
        <v>9.9832300000000007</v>
      </c>
      <c r="J11">
        <v>103.10665</v>
      </c>
      <c r="K11">
        <v>28.736000000000001</v>
      </c>
      <c r="L11">
        <v>8.6396999999999995</v>
      </c>
      <c r="M11">
        <v>22.2698</v>
      </c>
      <c r="N11">
        <v>22.27</v>
      </c>
      <c r="O11">
        <v>9.9160000000000004</v>
      </c>
      <c r="P11">
        <v>5</v>
      </c>
      <c r="Q11" s="1">
        <v>0</v>
      </c>
    </row>
    <row r="12" spans="2:17">
      <c r="B12">
        <v>11</v>
      </c>
      <c r="C12">
        <v>8.5258000000000003</v>
      </c>
      <c r="D12">
        <v>30.786211999999999</v>
      </c>
      <c r="E12">
        <v>3.1427</v>
      </c>
      <c r="F12">
        <v>4.6738</v>
      </c>
      <c r="G12">
        <v>85.671199999999999</v>
      </c>
      <c r="H12">
        <v>6.8858800000000002</v>
      </c>
      <c r="I12">
        <v>9.8406099999999999</v>
      </c>
      <c r="J12">
        <v>101.40886</v>
      </c>
      <c r="K12">
        <v>28.796299999999999</v>
      </c>
      <c r="L12">
        <v>8.5248000000000008</v>
      </c>
      <c r="M12">
        <v>22.333300000000001</v>
      </c>
      <c r="N12">
        <v>22.333500000000001</v>
      </c>
      <c r="O12">
        <v>10.907</v>
      </c>
      <c r="P12">
        <v>6</v>
      </c>
      <c r="Q12" s="1">
        <v>0</v>
      </c>
    </row>
    <row r="13" spans="2:17">
      <c r="B13">
        <v>12</v>
      </c>
      <c r="C13">
        <v>8.4939</v>
      </c>
      <c r="D13">
        <v>30.783548</v>
      </c>
      <c r="E13">
        <v>3.1042999999999998</v>
      </c>
      <c r="F13">
        <v>3.8683000000000001</v>
      </c>
      <c r="G13">
        <v>85.287800000000004</v>
      </c>
      <c r="H13">
        <v>6.8521700000000001</v>
      </c>
      <c r="I13">
        <v>9.7924399999999991</v>
      </c>
      <c r="J13">
        <v>100.85454</v>
      </c>
      <c r="K13">
        <v>28.819099999999999</v>
      </c>
      <c r="L13">
        <v>8.4928000000000008</v>
      </c>
      <c r="M13">
        <v>22.355799999999999</v>
      </c>
      <c r="N13">
        <v>22.355899999999998</v>
      </c>
      <c r="O13">
        <v>11.898999999999999</v>
      </c>
      <c r="P13">
        <v>9</v>
      </c>
      <c r="Q13" s="1">
        <v>0</v>
      </c>
    </row>
    <row r="14" spans="2:17">
      <c r="B14">
        <v>13</v>
      </c>
      <c r="C14">
        <v>8.4863</v>
      </c>
      <c r="D14">
        <v>30.782899</v>
      </c>
      <c r="E14">
        <v>3.0817999999999999</v>
      </c>
      <c r="F14">
        <v>4.0785</v>
      </c>
      <c r="G14">
        <v>85.301400000000001</v>
      </c>
      <c r="H14">
        <v>6.8159200000000002</v>
      </c>
      <c r="I14">
        <v>9.7406299999999995</v>
      </c>
      <c r="J14">
        <v>100.30699</v>
      </c>
      <c r="K14">
        <v>28.824300000000001</v>
      </c>
      <c r="L14">
        <v>8.4850999999999992</v>
      </c>
      <c r="M14">
        <v>22.360800000000001</v>
      </c>
      <c r="N14">
        <v>22.361000000000001</v>
      </c>
      <c r="O14">
        <v>12.89</v>
      </c>
      <c r="P14">
        <v>7</v>
      </c>
      <c r="Q14" s="1">
        <v>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9"/>
  <sheetViews>
    <sheetView zoomScale="70" zoomScaleNormal="70" workbookViewId="0">
      <selection sqref="A1:XFD1048576"/>
    </sheetView>
  </sheetViews>
  <sheetFormatPr defaultRowHeight="15"/>
  <cols>
    <col min="4" max="4" width="6.7109375" bestFit="1" customWidth="1"/>
    <col min="5" max="5" width="32.85546875" customWidth="1"/>
    <col min="6" max="6" width="9.28515625" bestFit="1" customWidth="1"/>
    <col min="7" max="7" width="18" customWidth="1"/>
    <col min="8" max="8" width="19.5703125" customWidth="1"/>
    <col min="9" max="9" width="12.85546875" customWidth="1"/>
    <col min="10" max="10" width="13.28515625" bestFit="1" customWidth="1"/>
    <col min="11" max="11" width="13.85546875" customWidth="1"/>
    <col min="12" max="12" width="19.140625" bestFit="1" customWidth="1"/>
    <col min="13" max="13" width="11.28515625" bestFit="1" customWidth="1"/>
    <col min="14" max="14" width="12.42578125" customWidth="1"/>
    <col min="15" max="15" width="10.140625" bestFit="1" customWidth="1"/>
    <col min="16" max="16" width="17.42578125" bestFit="1" customWidth="1"/>
    <col min="17" max="17" width="8.5703125" customWidth="1"/>
    <col min="18" max="18" width="7" bestFit="1" customWidth="1"/>
    <col min="19" max="19" width="4" bestFit="1" customWidth="1"/>
    <col min="20" max="20" width="8.5703125" bestFit="1" customWidth="1"/>
    <col min="21" max="21" width="4.85546875" bestFit="1" customWidth="1"/>
    <col min="22" max="22" width="2" bestFit="1" customWidth="1"/>
    <col min="23" max="23" width="6.7109375" bestFit="1" customWidth="1"/>
    <col min="24" max="24" width="3.5703125" bestFit="1" customWidth="1"/>
  </cols>
  <sheetData>
    <row r="1" spans="2:17">
      <c r="B1" t="s">
        <v>0</v>
      </c>
      <c r="C1" t="s">
        <v>1</v>
      </c>
      <c r="D1" t="s">
        <v>2</v>
      </c>
      <c r="E1" t="s">
        <v>3</v>
      </c>
      <c r="F1" t="s">
        <v>4</v>
      </c>
      <c r="G1" t="s">
        <v>5</v>
      </c>
      <c r="H1" t="s">
        <v>6</v>
      </c>
      <c r="I1" t="s">
        <v>7</v>
      </c>
      <c r="J1" t="s">
        <v>8</v>
      </c>
      <c r="K1" t="s">
        <v>9</v>
      </c>
      <c r="L1" t="s">
        <v>10</v>
      </c>
      <c r="M1" t="s">
        <v>11</v>
      </c>
      <c r="N1" t="s">
        <v>12</v>
      </c>
      <c r="O1" t="s">
        <v>13</v>
      </c>
      <c r="P1" t="s">
        <v>14</v>
      </c>
    </row>
    <row r="2" spans="2:17">
      <c r="B2">
        <v>1</v>
      </c>
      <c r="C2">
        <v>10.1396</v>
      </c>
      <c r="D2">
        <v>29.5762</v>
      </c>
      <c r="E2">
        <v>2.7658</v>
      </c>
      <c r="F2">
        <v>0.36849999999999999</v>
      </c>
      <c r="G2">
        <v>68.784300000000002</v>
      </c>
      <c r="H2">
        <v>6.2334399999999999</v>
      </c>
      <c r="I2">
        <v>8.9082000000000008</v>
      </c>
      <c r="J2">
        <v>93.672439999999995</v>
      </c>
      <c r="K2">
        <v>26.338799999999999</v>
      </c>
      <c r="L2">
        <v>10.1395</v>
      </c>
      <c r="M2">
        <v>20.177600000000002</v>
      </c>
      <c r="N2">
        <v>20.177600000000002</v>
      </c>
      <c r="O2">
        <v>0.99199999999999999</v>
      </c>
      <c r="P2">
        <v>8</v>
      </c>
      <c r="Q2" s="1">
        <v>0</v>
      </c>
    </row>
    <row r="3" spans="2:17">
      <c r="B3">
        <v>2</v>
      </c>
      <c r="C3">
        <v>10.1083</v>
      </c>
      <c r="D3">
        <v>29.578633</v>
      </c>
      <c r="E3">
        <v>3.3877999999999999</v>
      </c>
      <c r="F3">
        <v>0.96040000000000003</v>
      </c>
      <c r="G3">
        <v>79.876900000000006</v>
      </c>
      <c r="H3">
        <v>7.47607</v>
      </c>
      <c r="I3">
        <v>10.68404</v>
      </c>
      <c r="J3">
        <v>112.29172</v>
      </c>
      <c r="K3">
        <v>26.363600000000002</v>
      </c>
      <c r="L3">
        <v>10.1081</v>
      </c>
      <c r="M3">
        <v>20.201599999999999</v>
      </c>
      <c r="N3">
        <v>20.201699999999999</v>
      </c>
      <c r="O3">
        <v>1.9830000000000001</v>
      </c>
      <c r="P3">
        <v>10</v>
      </c>
      <c r="Q3" s="1">
        <v>0</v>
      </c>
    </row>
    <row r="4" spans="2:17">
      <c r="B4">
        <v>3</v>
      </c>
      <c r="C4">
        <v>10.1463</v>
      </c>
      <c r="D4">
        <v>29.971831999999999</v>
      </c>
      <c r="E4">
        <v>3.3740000000000001</v>
      </c>
      <c r="F4">
        <v>1.758</v>
      </c>
      <c r="G4">
        <v>80.061999999999998</v>
      </c>
      <c r="H4">
        <v>7.48482</v>
      </c>
      <c r="I4">
        <v>10.69655</v>
      </c>
      <c r="J4">
        <v>112.77806</v>
      </c>
      <c r="K4">
        <v>26.722200000000001</v>
      </c>
      <c r="L4">
        <v>10.145899999999999</v>
      </c>
      <c r="M4">
        <v>20.474799999999998</v>
      </c>
      <c r="N4">
        <v>20.474799999999998</v>
      </c>
      <c r="O4">
        <v>2.9750000000000001</v>
      </c>
      <c r="P4">
        <v>9</v>
      </c>
      <c r="Q4" s="1">
        <v>0</v>
      </c>
    </row>
    <row r="5" spans="2:17">
      <c r="B5">
        <v>4</v>
      </c>
      <c r="C5">
        <v>9.7943999999999996</v>
      </c>
      <c r="D5">
        <v>31.008776000000001</v>
      </c>
      <c r="E5">
        <v>3.5388999999999999</v>
      </c>
      <c r="F5">
        <v>1.8794</v>
      </c>
      <c r="G5">
        <v>87.941199999999995</v>
      </c>
      <c r="H5">
        <v>8.0881500000000006</v>
      </c>
      <c r="I5">
        <v>11.558770000000001</v>
      </c>
      <c r="J5">
        <v>121.92583</v>
      </c>
      <c r="K5">
        <v>28.0169</v>
      </c>
      <c r="L5">
        <v>9.7940000000000005</v>
      </c>
      <c r="M5">
        <v>21.537400000000002</v>
      </c>
      <c r="N5">
        <v>21.537500000000001</v>
      </c>
      <c r="O5">
        <v>3.9670000000000001</v>
      </c>
      <c r="P5">
        <v>8</v>
      </c>
      <c r="Q5" s="1">
        <v>0</v>
      </c>
    </row>
    <row r="6" spans="2:17">
      <c r="B6">
        <v>5</v>
      </c>
      <c r="C6">
        <v>9.3777000000000008</v>
      </c>
      <c r="D6">
        <v>31.109228999999999</v>
      </c>
      <c r="E6">
        <v>3.6718999999999999</v>
      </c>
      <c r="F6">
        <v>1.649</v>
      </c>
      <c r="G6">
        <v>91.816800000000001</v>
      </c>
      <c r="H6">
        <v>8.2735099999999999</v>
      </c>
      <c r="I6">
        <v>11.82367</v>
      </c>
      <c r="J6">
        <v>123.91386</v>
      </c>
      <c r="K6">
        <v>28.4435</v>
      </c>
      <c r="L6">
        <v>9.3772000000000002</v>
      </c>
      <c r="M6">
        <v>21.933399999999999</v>
      </c>
      <c r="N6">
        <v>21.933399999999999</v>
      </c>
      <c r="O6">
        <v>4.9580000000000002</v>
      </c>
      <c r="P6">
        <v>13</v>
      </c>
      <c r="Q6" s="1">
        <v>0</v>
      </c>
    </row>
    <row r="7" spans="2:17">
      <c r="B7">
        <v>6</v>
      </c>
      <c r="C7">
        <v>9.1610999999999994</v>
      </c>
      <c r="D7">
        <v>31.015135000000001</v>
      </c>
      <c r="E7">
        <v>3.6194000000000002</v>
      </c>
      <c r="F7">
        <v>1.3445</v>
      </c>
      <c r="G7">
        <v>90.865399999999994</v>
      </c>
      <c r="H7">
        <v>8.0500399999999992</v>
      </c>
      <c r="I7">
        <v>11.50431</v>
      </c>
      <c r="J7">
        <v>120.04591000000001</v>
      </c>
      <c r="K7">
        <v>28.520199999999999</v>
      </c>
      <c r="L7">
        <v>9.1605000000000008</v>
      </c>
      <c r="M7">
        <v>22.025600000000001</v>
      </c>
      <c r="N7">
        <v>22.025700000000001</v>
      </c>
      <c r="O7">
        <v>5.95</v>
      </c>
      <c r="P7">
        <v>12</v>
      </c>
      <c r="Q7" s="1">
        <v>0</v>
      </c>
    </row>
    <row r="8" spans="2:17">
      <c r="B8">
        <v>7</v>
      </c>
      <c r="C8">
        <v>8.93</v>
      </c>
      <c r="D8">
        <v>30.933440999999998</v>
      </c>
      <c r="E8">
        <v>3.4876</v>
      </c>
      <c r="F8">
        <v>2.5445000000000002</v>
      </c>
      <c r="G8">
        <v>89.372900000000001</v>
      </c>
      <c r="H8">
        <v>7.7215800000000003</v>
      </c>
      <c r="I8">
        <v>11.03491</v>
      </c>
      <c r="J8">
        <v>114.62703</v>
      </c>
      <c r="K8">
        <v>28.6219</v>
      </c>
      <c r="L8">
        <v>8.9292999999999996</v>
      </c>
      <c r="M8">
        <v>22.1389</v>
      </c>
      <c r="N8">
        <v>22.138999999999999</v>
      </c>
      <c r="O8">
        <v>6.9409999999999998</v>
      </c>
      <c r="P8">
        <v>8</v>
      </c>
      <c r="Q8" s="1">
        <v>0</v>
      </c>
    </row>
    <row r="9" spans="2:17">
      <c r="B9">
        <v>8</v>
      </c>
      <c r="C9">
        <v>8.8289000000000009</v>
      </c>
      <c r="D9">
        <v>30.900569000000001</v>
      </c>
      <c r="E9">
        <v>3.3824999999999998</v>
      </c>
      <c r="F9">
        <v>2.8965000000000001</v>
      </c>
      <c r="G9">
        <v>89.373199999999997</v>
      </c>
      <c r="H9">
        <v>7.3740600000000001</v>
      </c>
      <c r="I9">
        <v>10.538270000000001</v>
      </c>
      <c r="J9">
        <v>109.25320000000001</v>
      </c>
      <c r="K9">
        <v>28.6693</v>
      </c>
      <c r="L9">
        <v>8.8280999999999992</v>
      </c>
      <c r="M9">
        <v>22.1907</v>
      </c>
      <c r="N9">
        <v>22.190799999999999</v>
      </c>
      <c r="O9">
        <v>7.9329999999999998</v>
      </c>
      <c r="P9">
        <v>6</v>
      </c>
      <c r="Q9" s="1">
        <v>0</v>
      </c>
    </row>
    <row r="10" spans="2:17">
      <c r="B10">
        <v>9</v>
      </c>
      <c r="C10">
        <v>8.6865000000000006</v>
      </c>
      <c r="D10">
        <v>30.838950000000001</v>
      </c>
      <c r="E10">
        <v>3.2606000000000002</v>
      </c>
      <c r="F10">
        <v>2.6659999999999999</v>
      </c>
      <c r="G10">
        <v>88.245199999999997</v>
      </c>
      <c r="H10">
        <v>7.1601299999999997</v>
      </c>
      <c r="I10">
        <v>10.23254</v>
      </c>
      <c r="J10">
        <v>105.77884</v>
      </c>
      <c r="K10">
        <v>28.7209</v>
      </c>
      <c r="L10">
        <v>8.6856000000000009</v>
      </c>
      <c r="M10">
        <v>22.2515</v>
      </c>
      <c r="N10">
        <v>22.2516</v>
      </c>
      <c r="O10">
        <v>8.9239999999999995</v>
      </c>
      <c r="P10">
        <v>7</v>
      </c>
      <c r="Q10" s="1">
        <v>0</v>
      </c>
    </row>
    <row r="11" spans="2:17">
      <c r="B11">
        <v>10</v>
      </c>
      <c r="C11">
        <v>8.6412999999999993</v>
      </c>
      <c r="D11">
        <v>30.828838999999999</v>
      </c>
      <c r="E11">
        <v>3.2178</v>
      </c>
      <c r="F11">
        <v>3.1629</v>
      </c>
      <c r="G11">
        <v>86.807199999999995</v>
      </c>
      <c r="H11">
        <v>7.1151099999999996</v>
      </c>
      <c r="I11">
        <v>10.168200000000001</v>
      </c>
      <c r="J11">
        <v>105.02448</v>
      </c>
      <c r="K11">
        <v>28.746700000000001</v>
      </c>
      <c r="L11">
        <v>8.6402999999999999</v>
      </c>
      <c r="M11">
        <v>22.278199999999998</v>
      </c>
      <c r="N11">
        <v>22.278300000000002</v>
      </c>
      <c r="O11">
        <v>9.9160000000000004</v>
      </c>
      <c r="P11">
        <v>7</v>
      </c>
      <c r="Q11" s="1">
        <v>0</v>
      </c>
    </row>
    <row r="12" spans="2:17">
      <c r="B12">
        <v>11</v>
      </c>
      <c r="C12">
        <v>8.6242999999999999</v>
      </c>
      <c r="D12">
        <v>30.824113000000001</v>
      </c>
      <c r="E12">
        <v>3.1844000000000001</v>
      </c>
      <c r="F12">
        <v>4.4295</v>
      </c>
      <c r="G12">
        <v>85.750699999999995</v>
      </c>
      <c r="H12">
        <v>7.0349700000000004</v>
      </c>
      <c r="I12">
        <v>10.05368</v>
      </c>
      <c r="J12">
        <v>103.80761</v>
      </c>
      <c r="K12">
        <v>28.755199999999999</v>
      </c>
      <c r="L12">
        <v>8.6233000000000004</v>
      </c>
      <c r="M12">
        <v>22.287199999999999</v>
      </c>
      <c r="N12">
        <v>22.287400000000002</v>
      </c>
      <c r="O12">
        <v>10.907999999999999</v>
      </c>
      <c r="P12">
        <v>7</v>
      </c>
      <c r="Q12" s="1">
        <v>0</v>
      </c>
    </row>
    <row r="13" spans="2:17">
      <c r="B13">
        <v>12</v>
      </c>
      <c r="C13">
        <v>8.6045999999999996</v>
      </c>
      <c r="D13">
        <v>30.818360999999999</v>
      </c>
      <c r="E13">
        <v>3.1474000000000002</v>
      </c>
      <c r="F13">
        <v>4.6471</v>
      </c>
      <c r="G13">
        <v>86.068600000000004</v>
      </c>
      <c r="H13">
        <v>6.9421499999999998</v>
      </c>
      <c r="I13">
        <v>9.92103</v>
      </c>
      <c r="J13">
        <v>102.39888000000001</v>
      </c>
      <c r="K13">
        <v>28.764900000000001</v>
      </c>
      <c r="L13">
        <v>8.6035000000000004</v>
      </c>
      <c r="M13">
        <v>22.297599999999999</v>
      </c>
      <c r="N13">
        <v>22.297799999999999</v>
      </c>
      <c r="O13">
        <v>11.898999999999999</v>
      </c>
      <c r="P13">
        <v>9</v>
      </c>
      <c r="Q13" s="1">
        <v>0</v>
      </c>
    </row>
    <row r="14" spans="2:17">
      <c r="B14">
        <v>13</v>
      </c>
      <c r="C14">
        <v>8.5859000000000005</v>
      </c>
      <c r="D14">
        <v>30.814029000000001</v>
      </c>
      <c r="E14">
        <v>3.1065</v>
      </c>
      <c r="F14">
        <v>4.0522999999999998</v>
      </c>
      <c r="G14">
        <v>85.297700000000006</v>
      </c>
      <c r="H14">
        <v>6.8522600000000002</v>
      </c>
      <c r="I14">
        <v>9.7925699999999996</v>
      </c>
      <c r="J14">
        <v>101.0371</v>
      </c>
      <c r="K14">
        <v>28.775200000000002</v>
      </c>
      <c r="L14">
        <v>8.5846999999999998</v>
      </c>
      <c r="M14">
        <v>22.308299999999999</v>
      </c>
      <c r="N14">
        <v>22.308499999999999</v>
      </c>
      <c r="O14">
        <v>12.891</v>
      </c>
      <c r="P14">
        <v>12</v>
      </c>
      <c r="Q14" s="1">
        <v>0</v>
      </c>
    </row>
    <row r="15" spans="2:17">
      <c r="B15">
        <v>14</v>
      </c>
      <c r="C15">
        <v>8.5635999999999992</v>
      </c>
      <c r="D15">
        <v>30.808335</v>
      </c>
      <c r="E15">
        <v>3.1015999999999999</v>
      </c>
      <c r="F15">
        <v>4.0133999999999999</v>
      </c>
      <c r="G15">
        <v>83.962599999999995</v>
      </c>
      <c r="H15">
        <v>6.8786699999999996</v>
      </c>
      <c r="I15">
        <v>9.8303100000000008</v>
      </c>
      <c r="J15">
        <v>101.38308000000001</v>
      </c>
      <c r="K15">
        <v>28.787099999999999</v>
      </c>
      <c r="L15">
        <v>8.5623000000000005</v>
      </c>
      <c r="M15">
        <v>22.320799999999998</v>
      </c>
      <c r="N15">
        <v>22.321000000000002</v>
      </c>
      <c r="O15">
        <v>13.882</v>
      </c>
      <c r="P15">
        <v>13</v>
      </c>
      <c r="Q15" s="1">
        <v>0</v>
      </c>
    </row>
    <row r="16" spans="2:17">
      <c r="B16">
        <v>15</v>
      </c>
      <c r="C16">
        <v>8.5222999999999995</v>
      </c>
      <c r="D16">
        <v>30.796012999999999</v>
      </c>
      <c r="E16">
        <v>3.1242000000000001</v>
      </c>
      <c r="F16">
        <v>4.8201999999999998</v>
      </c>
      <c r="G16">
        <v>84.308400000000006</v>
      </c>
      <c r="H16">
        <v>6.9458399999999996</v>
      </c>
      <c r="I16">
        <v>9.9262999999999995</v>
      </c>
      <c r="J16">
        <v>102.29133</v>
      </c>
      <c r="K16">
        <v>28.807600000000001</v>
      </c>
      <c r="L16">
        <v>8.5208999999999993</v>
      </c>
      <c r="M16">
        <v>22.342700000000001</v>
      </c>
      <c r="N16">
        <v>22.3429</v>
      </c>
      <c r="O16">
        <v>14.874000000000001</v>
      </c>
      <c r="P16">
        <v>10</v>
      </c>
      <c r="Q16" s="1">
        <v>0</v>
      </c>
    </row>
    <row r="17" spans="2:17">
      <c r="B17">
        <v>16</v>
      </c>
      <c r="C17">
        <v>8.4883000000000006</v>
      </c>
      <c r="D17">
        <v>30.790047999999999</v>
      </c>
      <c r="E17">
        <v>3.1242999999999999</v>
      </c>
      <c r="F17">
        <v>4.8893000000000004</v>
      </c>
      <c r="G17">
        <v>85.860699999999994</v>
      </c>
      <c r="H17">
        <v>6.94034</v>
      </c>
      <c r="I17">
        <v>9.9184400000000004</v>
      </c>
      <c r="J17">
        <v>102.14570000000001</v>
      </c>
      <c r="K17">
        <v>28.828800000000001</v>
      </c>
      <c r="L17">
        <v>8.4868000000000006</v>
      </c>
      <c r="M17">
        <v>22.364100000000001</v>
      </c>
      <c r="N17">
        <v>22.3643</v>
      </c>
      <c r="O17">
        <v>15.865</v>
      </c>
      <c r="P17">
        <v>10</v>
      </c>
      <c r="Q17" s="1">
        <v>0</v>
      </c>
    </row>
    <row r="18" spans="2:17">
      <c r="B18">
        <v>17</v>
      </c>
      <c r="C18">
        <v>8.4791000000000007</v>
      </c>
      <c r="D18">
        <v>30.788851000000001</v>
      </c>
      <c r="E18">
        <v>3.1278999999999999</v>
      </c>
      <c r="F18">
        <v>4.6958000000000002</v>
      </c>
      <c r="G18">
        <v>85.705399999999997</v>
      </c>
      <c r="H18">
        <v>6.9550999999999998</v>
      </c>
      <c r="I18">
        <v>9.9395299999999995</v>
      </c>
      <c r="J18">
        <v>102.34546</v>
      </c>
      <c r="K18">
        <v>28.834700000000002</v>
      </c>
      <c r="L18">
        <v>8.4774999999999991</v>
      </c>
      <c r="M18">
        <v>22.37</v>
      </c>
      <c r="N18">
        <v>22.370200000000001</v>
      </c>
      <c r="O18">
        <v>16.856999999999999</v>
      </c>
      <c r="P18">
        <v>12</v>
      </c>
      <c r="Q18" s="1">
        <v>0</v>
      </c>
    </row>
    <row r="19" spans="2:17">
      <c r="B19">
        <v>18</v>
      </c>
      <c r="C19">
        <v>8.4723000000000006</v>
      </c>
      <c r="D19">
        <v>30.787918000000001</v>
      </c>
      <c r="E19">
        <v>3.1309</v>
      </c>
      <c r="F19">
        <v>5.0591999999999997</v>
      </c>
      <c r="G19">
        <v>86.260499999999993</v>
      </c>
      <c r="H19">
        <v>6.9537800000000001</v>
      </c>
      <c r="I19">
        <v>9.93764</v>
      </c>
      <c r="J19">
        <v>102.31301999999999</v>
      </c>
      <c r="K19">
        <v>28.838899999999999</v>
      </c>
      <c r="L19">
        <v>8.4704999999999995</v>
      </c>
      <c r="M19">
        <v>22.374199999999998</v>
      </c>
      <c r="N19">
        <v>22.374500000000001</v>
      </c>
      <c r="O19">
        <v>17.847999999999999</v>
      </c>
      <c r="P19">
        <v>8</v>
      </c>
      <c r="Q19" s="1">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4"/>
  <sheetViews>
    <sheetView zoomScale="70" zoomScaleNormal="70" workbookViewId="0">
      <selection activeCell="B1" sqref="A1:XFD1048576"/>
    </sheetView>
  </sheetViews>
  <sheetFormatPr defaultRowHeight="15"/>
  <cols>
    <col min="1" max="1" width="6.7109375" bestFit="1" customWidth="1"/>
    <col min="2" max="2" width="16.42578125" customWidth="1"/>
    <col min="3" max="3" width="9.28515625" bestFit="1" customWidth="1"/>
    <col min="4" max="4" width="18.85546875" customWidth="1"/>
    <col min="5" max="5" width="19.5703125" customWidth="1"/>
    <col min="6" max="6" width="23.85546875" customWidth="1"/>
    <col min="7" max="7" width="13.28515625" bestFit="1" customWidth="1"/>
    <col min="8" max="8" width="23.5703125" customWidth="1"/>
    <col min="9" max="9" width="10.28515625" bestFit="1" customWidth="1"/>
    <col min="10" max="10" width="11.28515625" bestFit="1" customWidth="1"/>
    <col min="11" max="11" width="12.42578125" bestFit="1" customWidth="1"/>
    <col min="12" max="12" width="10.140625" bestFit="1" customWidth="1"/>
    <col min="13" max="13" width="8.85546875" bestFit="1" customWidth="1"/>
    <col min="14" max="14" width="8" customWidth="1"/>
    <col min="15" max="15" width="10" bestFit="1" customWidth="1"/>
    <col min="16" max="16" width="17.42578125" bestFit="1" customWidth="1"/>
    <col min="17" max="17" width="8.5703125" customWidth="1"/>
    <col min="18" max="18" width="4.85546875" bestFit="1" customWidth="1"/>
    <col min="19" max="19" width="2" bestFit="1" customWidth="1"/>
    <col min="20" max="20" width="6.7109375" bestFit="1" customWidth="1"/>
    <col min="21" max="21" width="3.5703125" bestFit="1" customWidth="1"/>
  </cols>
  <sheetData>
    <row r="1" spans="2:17">
      <c r="B1" t="s">
        <v>0</v>
      </c>
      <c r="C1" t="s">
        <v>1</v>
      </c>
      <c r="D1" t="s">
        <v>2</v>
      </c>
      <c r="E1" t="s">
        <v>3</v>
      </c>
      <c r="F1" t="s">
        <v>4</v>
      </c>
      <c r="G1" t="s">
        <v>5</v>
      </c>
      <c r="H1" t="s">
        <v>6</v>
      </c>
      <c r="I1" t="s">
        <v>7</v>
      </c>
      <c r="J1" t="s">
        <v>8</v>
      </c>
      <c r="K1" t="s">
        <v>9</v>
      </c>
      <c r="L1" t="s">
        <v>10</v>
      </c>
      <c r="M1" t="s">
        <v>11</v>
      </c>
      <c r="N1" t="s">
        <v>12</v>
      </c>
      <c r="O1" t="s">
        <v>13</v>
      </c>
      <c r="P1" t="s">
        <v>14</v>
      </c>
    </row>
    <row r="2" spans="2:17">
      <c r="B2">
        <v>1</v>
      </c>
      <c r="C2">
        <v>10.9628</v>
      </c>
      <c r="D2">
        <v>29.544177000000001</v>
      </c>
      <c r="E2">
        <v>3.6848999999999998</v>
      </c>
      <c r="F2">
        <v>1.1476</v>
      </c>
      <c r="G2">
        <v>83.913799999999995</v>
      </c>
      <c r="H2">
        <v>8.2008200000000002</v>
      </c>
      <c r="I2">
        <v>11.71979</v>
      </c>
      <c r="J2">
        <v>124.99562</v>
      </c>
      <c r="K2">
        <v>25.721299999999999</v>
      </c>
      <c r="L2">
        <v>10.9627</v>
      </c>
      <c r="M2">
        <v>19.568000000000001</v>
      </c>
      <c r="N2">
        <v>19.568000000000001</v>
      </c>
      <c r="O2">
        <v>0.99199999999999999</v>
      </c>
      <c r="P2">
        <v>6</v>
      </c>
      <c r="Q2" s="1">
        <v>0</v>
      </c>
    </row>
    <row r="3" spans="2:17">
      <c r="B3">
        <v>2</v>
      </c>
      <c r="C3">
        <v>11.087999999999999</v>
      </c>
      <c r="D3">
        <v>29.816151999999999</v>
      </c>
      <c r="E3">
        <v>3.7534000000000001</v>
      </c>
      <c r="F3">
        <v>1.1748000000000001</v>
      </c>
      <c r="G3">
        <v>84.193899999999999</v>
      </c>
      <c r="H3">
        <v>8.3502899999999993</v>
      </c>
      <c r="I3">
        <v>11.933400000000001</v>
      </c>
      <c r="J3">
        <v>127.76197000000001</v>
      </c>
      <c r="K3">
        <v>25.893799999999999</v>
      </c>
      <c r="L3">
        <v>11.0878</v>
      </c>
      <c r="M3">
        <v>19.6816</v>
      </c>
      <c r="N3">
        <v>19.6816</v>
      </c>
      <c r="O3">
        <v>1.9830000000000001</v>
      </c>
      <c r="P3">
        <v>6</v>
      </c>
      <c r="Q3" s="1">
        <v>0</v>
      </c>
    </row>
    <row r="4" spans="2:17">
      <c r="B4">
        <v>3</v>
      </c>
      <c r="C4">
        <v>11.0945</v>
      </c>
      <c r="D4">
        <v>29.981377999999999</v>
      </c>
      <c r="E4">
        <v>3.7566999999999999</v>
      </c>
      <c r="F4">
        <v>1.5763</v>
      </c>
      <c r="G4">
        <v>85.056899999999999</v>
      </c>
      <c r="H4">
        <v>8.3209099999999996</v>
      </c>
      <c r="I4">
        <v>11.89141</v>
      </c>
      <c r="J4">
        <v>127.45413000000001</v>
      </c>
      <c r="K4">
        <v>26.0474</v>
      </c>
      <c r="L4">
        <v>11.094099999999999</v>
      </c>
      <c r="M4">
        <v>19.799700000000001</v>
      </c>
      <c r="N4">
        <v>19.799800000000001</v>
      </c>
      <c r="O4">
        <v>2.9750000000000001</v>
      </c>
      <c r="P4">
        <v>5</v>
      </c>
      <c r="Q4" s="1">
        <v>0</v>
      </c>
    </row>
    <row r="5" spans="2:17">
      <c r="B5">
        <v>4</v>
      </c>
      <c r="C5">
        <v>10.589399999999999</v>
      </c>
      <c r="D5">
        <v>30.046983999999998</v>
      </c>
      <c r="E5">
        <v>3.8033000000000001</v>
      </c>
      <c r="F5">
        <v>1.6861999999999999</v>
      </c>
      <c r="G5">
        <v>85.037800000000004</v>
      </c>
      <c r="H5">
        <v>8.5860299999999992</v>
      </c>
      <c r="I5">
        <v>12.270289999999999</v>
      </c>
      <c r="J5">
        <v>130.42385999999999</v>
      </c>
      <c r="K5">
        <v>26.472200000000001</v>
      </c>
      <c r="L5">
        <v>10.589</v>
      </c>
      <c r="M5">
        <v>20.210899999999999</v>
      </c>
      <c r="N5">
        <v>20.210899999999999</v>
      </c>
      <c r="O5">
        <v>3.9660000000000002</v>
      </c>
      <c r="P5">
        <v>5</v>
      </c>
      <c r="Q5" s="1">
        <v>0</v>
      </c>
    </row>
    <row r="6" spans="2:17">
      <c r="B6">
        <v>5</v>
      </c>
      <c r="C6">
        <v>10.373200000000001</v>
      </c>
      <c r="D6">
        <v>30.372</v>
      </c>
      <c r="E6">
        <v>3.8266</v>
      </c>
      <c r="F6">
        <v>1.8657999999999999</v>
      </c>
      <c r="G6">
        <v>85.063400000000001</v>
      </c>
      <c r="H6">
        <v>8.4811499999999995</v>
      </c>
      <c r="I6">
        <v>12.12041</v>
      </c>
      <c r="J6">
        <v>128.60937999999999</v>
      </c>
      <c r="K6">
        <v>26.9468</v>
      </c>
      <c r="L6">
        <v>10.3727</v>
      </c>
      <c r="M6">
        <v>20.6142</v>
      </c>
      <c r="N6">
        <v>20.6143</v>
      </c>
      <c r="O6">
        <v>4.9580000000000002</v>
      </c>
      <c r="P6">
        <v>5</v>
      </c>
      <c r="Q6" s="1">
        <v>0</v>
      </c>
    </row>
    <row r="7" spans="2:17">
      <c r="B7">
        <v>6</v>
      </c>
      <c r="C7">
        <v>10.0076</v>
      </c>
      <c r="D7">
        <v>31.098989</v>
      </c>
      <c r="E7">
        <v>3.7299000000000002</v>
      </c>
      <c r="F7">
        <v>2.1162999999999998</v>
      </c>
      <c r="G7">
        <v>87.148099999999999</v>
      </c>
      <c r="H7">
        <v>8.1560699999999997</v>
      </c>
      <c r="I7">
        <v>11.65584</v>
      </c>
      <c r="J7">
        <v>123.47692000000001</v>
      </c>
      <c r="K7">
        <v>27.941099999999999</v>
      </c>
      <c r="L7">
        <v>10.007</v>
      </c>
      <c r="M7">
        <v>21.4452</v>
      </c>
      <c r="N7">
        <v>21.4453</v>
      </c>
      <c r="O7">
        <v>5.9489999999999998</v>
      </c>
      <c r="P7">
        <v>6</v>
      </c>
      <c r="Q7" s="1">
        <v>0</v>
      </c>
    </row>
    <row r="8" spans="2:17">
      <c r="B8">
        <v>7</v>
      </c>
      <c r="C8">
        <v>9.4327000000000005</v>
      </c>
      <c r="D8">
        <v>31.117996999999999</v>
      </c>
      <c r="E8">
        <v>3.6053000000000002</v>
      </c>
      <c r="F8">
        <v>1.8494999999999999</v>
      </c>
      <c r="G8">
        <v>90.528800000000004</v>
      </c>
      <c r="H8">
        <v>7.8471500000000001</v>
      </c>
      <c r="I8">
        <v>11.214370000000001</v>
      </c>
      <c r="J8">
        <v>117.64691000000001</v>
      </c>
      <c r="K8">
        <v>28.408000000000001</v>
      </c>
      <c r="L8">
        <v>9.4320000000000004</v>
      </c>
      <c r="M8">
        <v>21.897400000000001</v>
      </c>
      <c r="N8">
        <v>21.897500000000001</v>
      </c>
      <c r="O8">
        <v>6.9409999999999998</v>
      </c>
      <c r="P8">
        <v>5</v>
      </c>
      <c r="Q8" s="1">
        <v>0</v>
      </c>
    </row>
    <row r="9" spans="2:17">
      <c r="B9">
        <v>8</v>
      </c>
      <c r="C9">
        <v>9.1588999999999992</v>
      </c>
      <c r="D9">
        <v>31.032847</v>
      </c>
      <c r="E9">
        <v>3.4348000000000001</v>
      </c>
      <c r="F9">
        <v>1.2503</v>
      </c>
      <c r="G9">
        <v>91.069800000000001</v>
      </c>
      <c r="H9">
        <v>7.3582999999999998</v>
      </c>
      <c r="I9">
        <v>10.515739999999999</v>
      </c>
      <c r="J9">
        <v>109.73805</v>
      </c>
      <c r="K9">
        <v>28.539200000000001</v>
      </c>
      <c r="L9">
        <v>9.1579999999999995</v>
      </c>
      <c r="M9">
        <v>22.040700000000001</v>
      </c>
      <c r="N9">
        <v>22.040900000000001</v>
      </c>
      <c r="O9">
        <v>7.9329999999999998</v>
      </c>
      <c r="P9">
        <v>6</v>
      </c>
      <c r="Q9" s="1">
        <v>0</v>
      </c>
    </row>
    <row r="10" spans="2:17">
      <c r="B10">
        <v>9</v>
      </c>
      <c r="C10">
        <v>8.9494000000000007</v>
      </c>
      <c r="D10">
        <v>30.970586000000001</v>
      </c>
      <c r="E10">
        <v>3.2604000000000002</v>
      </c>
      <c r="F10">
        <v>1.4567000000000001</v>
      </c>
      <c r="G10">
        <v>88.184899999999999</v>
      </c>
      <c r="H10">
        <v>7.0651400000000004</v>
      </c>
      <c r="I10">
        <v>10.096780000000001</v>
      </c>
      <c r="J10">
        <v>104.9417</v>
      </c>
      <c r="K10">
        <v>28.6434</v>
      </c>
      <c r="L10">
        <v>8.9484999999999992</v>
      </c>
      <c r="M10">
        <v>22.152899999999999</v>
      </c>
      <c r="N10">
        <v>22.152999999999999</v>
      </c>
      <c r="O10">
        <v>8.9239999999999995</v>
      </c>
      <c r="P10">
        <v>7</v>
      </c>
      <c r="Q10" s="1">
        <v>0</v>
      </c>
    </row>
    <row r="11" spans="2:17">
      <c r="B11">
        <v>10</v>
      </c>
      <c r="C11">
        <v>8.8655000000000008</v>
      </c>
      <c r="D11">
        <v>30.955590999999998</v>
      </c>
      <c r="E11">
        <v>3.1545000000000001</v>
      </c>
      <c r="F11">
        <v>1.3012999999999999</v>
      </c>
      <c r="G11">
        <v>86.635099999999994</v>
      </c>
      <c r="H11">
        <v>6.8587600000000002</v>
      </c>
      <c r="I11">
        <v>9.8018599999999996</v>
      </c>
      <c r="J11">
        <v>101.71923</v>
      </c>
      <c r="K11">
        <v>28.6953</v>
      </c>
      <c r="L11">
        <v>8.8645999999999994</v>
      </c>
      <c r="M11">
        <v>22.2057</v>
      </c>
      <c r="N11">
        <v>22.2058</v>
      </c>
      <c r="O11">
        <v>9.9160000000000004</v>
      </c>
      <c r="P11">
        <v>8</v>
      </c>
      <c r="Q11" s="1">
        <v>0</v>
      </c>
    </row>
    <row r="12" spans="2:17">
      <c r="B12">
        <v>11</v>
      </c>
      <c r="C12">
        <v>8.8382000000000005</v>
      </c>
      <c r="D12">
        <v>30.945257999999999</v>
      </c>
      <c r="E12">
        <v>3.0952000000000002</v>
      </c>
      <c r="F12">
        <v>1.3246</v>
      </c>
      <c r="G12">
        <v>87.448400000000007</v>
      </c>
      <c r="H12">
        <v>6.7714299999999996</v>
      </c>
      <c r="I12">
        <v>9.6770499999999995</v>
      </c>
      <c r="J12">
        <v>100.36969000000001</v>
      </c>
      <c r="K12">
        <v>28.706399999999999</v>
      </c>
      <c r="L12">
        <v>8.8370999999999995</v>
      </c>
      <c r="M12">
        <v>22.218299999999999</v>
      </c>
      <c r="N12">
        <v>22.218499999999999</v>
      </c>
      <c r="O12">
        <v>10.907</v>
      </c>
      <c r="P12">
        <v>10</v>
      </c>
      <c r="Q12" s="1">
        <v>0</v>
      </c>
    </row>
    <row r="13" spans="2:17">
      <c r="B13">
        <v>12</v>
      </c>
      <c r="C13">
        <v>8.7845999999999993</v>
      </c>
      <c r="D13">
        <v>30.928453999999999</v>
      </c>
      <c r="E13">
        <v>3.0575000000000001</v>
      </c>
      <c r="F13">
        <v>1.2276</v>
      </c>
      <c r="G13">
        <v>88.182400000000001</v>
      </c>
      <c r="H13">
        <v>6.6893799999999999</v>
      </c>
      <c r="I13">
        <v>9.5597899999999996</v>
      </c>
      <c r="J13">
        <v>99.050650000000005</v>
      </c>
      <c r="K13">
        <v>28.732099999999999</v>
      </c>
      <c r="L13">
        <v>8.7834000000000003</v>
      </c>
      <c r="M13">
        <v>22.246200000000002</v>
      </c>
      <c r="N13">
        <v>22.246400000000001</v>
      </c>
      <c r="O13">
        <v>11.898999999999999</v>
      </c>
      <c r="P13">
        <v>14</v>
      </c>
      <c r="Q13" s="1">
        <v>0</v>
      </c>
    </row>
    <row r="14" spans="2:17">
      <c r="B14">
        <v>13</v>
      </c>
      <c r="C14">
        <v>8.6864000000000008</v>
      </c>
      <c r="D14">
        <v>30.868486999999998</v>
      </c>
      <c r="E14">
        <v>3.0106000000000002</v>
      </c>
      <c r="F14">
        <v>0.96109999999999995</v>
      </c>
      <c r="G14">
        <v>83.741799999999998</v>
      </c>
      <c r="H14">
        <v>6.56792</v>
      </c>
      <c r="I14">
        <v>9.3862199999999998</v>
      </c>
      <c r="J14">
        <v>97.046499999999995</v>
      </c>
      <c r="K14">
        <v>28.749700000000001</v>
      </c>
      <c r="L14">
        <v>8.6852</v>
      </c>
      <c r="M14">
        <v>22.274100000000001</v>
      </c>
      <c r="N14">
        <v>22.2742</v>
      </c>
      <c r="O14">
        <v>12.891</v>
      </c>
      <c r="P14">
        <v>3</v>
      </c>
      <c r="Q14" s="1">
        <v>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4"/>
  <sheetViews>
    <sheetView zoomScale="70" zoomScaleNormal="70" workbookViewId="0">
      <selection sqref="A1:XFD1048576"/>
    </sheetView>
  </sheetViews>
  <sheetFormatPr defaultRowHeight="15"/>
  <cols>
    <col min="1" max="1" width="6.7109375" bestFit="1" customWidth="1"/>
    <col min="2" max="2" width="15" customWidth="1"/>
    <col min="3" max="3" width="9.28515625" bestFit="1" customWidth="1"/>
    <col min="4" max="4" width="20.140625" customWidth="1"/>
    <col min="5" max="5" width="19.5703125" customWidth="1"/>
    <col min="6" max="6" width="23.7109375" customWidth="1"/>
    <col min="7" max="7" width="14.28515625" customWidth="1"/>
    <col min="8" max="8" width="10" customWidth="1"/>
    <col min="9" max="9" width="10.28515625" bestFit="1" customWidth="1"/>
    <col min="10" max="10" width="11.28515625" bestFit="1" customWidth="1"/>
    <col min="11" max="11" width="12.42578125" bestFit="1" customWidth="1"/>
    <col min="12" max="12" width="10.140625" bestFit="1" customWidth="1"/>
    <col min="13" max="13" width="8.85546875" bestFit="1" customWidth="1"/>
    <col min="14" max="14" width="8" customWidth="1"/>
    <col min="15" max="15" width="7" bestFit="1" customWidth="1"/>
    <col min="16" max="16" width="17.42578125" bestFit="1" customWidth="1"/>
    <col min="17" max="17" width="8.5703125" customWidth="1"/>
    <col min="18" max="18" width="4.85546875" bestFit="1" customWidth="1"/>
    <col min="19" max="19" width="2" bestFit="1" customWidth="1"/>
    <col min="20" max="20" width="6.7109375" bestFit="1" customWidth="1"/>
    <col min="21" max="21" width="3.5703125" bestFit="1" customWidth="1"/>
  </cols>
  <sheetData>
    <row r="1" spans="2:17">
      <c r="B1" t="s">
        <v>0</v>
      </c>
      <c r="C1" t="s">
        <v>1</v>
      </c>
      <c r="D1" t="s">
        <v>2</v>
      </c>
      <c r="E1" t="s">
        <v>3</v>
      </c>
      <c r="F1" t="s">
        <v>4</v>
      </c>
      <c r="G1" t="s">
        <v>5</v>
      </c>
      <c r="H1" t="s">
        <v>6</v>
      </c>
      <c r="I1" t="s">
        <v>7</v>
      </c>
      <c r="J1" t="s">
        <v>8</v>
      </c>
      <c r="K1" t="s">
        <v>9</v>
      </c>
      <c r="L1" t="s">
        <v>10</v>
      </c>
      <c r="M1" t="s">
        <v>11</v>
      </c>
      <c r="N1" t="s">
        <v>12</v>
      </c>
      <c r="O1" t="s">
        <v>13</v>
      </c>
      <c r="P1" t="s">
        <v>14</v>
      </c>
    </row>
    <row r="2" spans="2:17">
      <c r="B2">
        <v>1</v>
      </c>
      <c r="C2">
        <v>11.870900000000001</v>
      </c>
      <c r="D2">
        <v>28.588714</v>
      </c>
      <c r="E2">
        <v>3.7158000000000002</v>
      </c>
      <c r="F2">
        <v>1.9240999999999999</v>
      </c>
      <c r="G2">
        <v>78.9876</v>
      </c>
      <c r="H2">
        <v>8.1773699999999998</v>
      </c>
      <c r="I2">
        <v>11.68628</v>
      </c>
      <c r="J2">
        <v>125.90358000000001</v>
      </c>
      <c r="K2">
        <v>24.205400000000001</v>
      </c>
      <c r="L2">
        <v>11.870799999999999</v>
      </c>
      <c r="M2">
        <v>18.2438</v>
      </c>
      <c r="N2">
        <v>18.2439</v>
      </c>
      <c r="O2">
        <v>0.99199999999999999</v>
      </c>
      <c r="P2">
        <v>7</v>
      </c>
      <c r="Q2" s="1">
        <v>0</v>
      </c>
    </row>
    <row r="3" spans="2:17">
      <c r="B3">
        <v>2</v>
      </c>
      <c r="C3">
        <v>11.8515</v>
      </c>
      <c r="D3">
        <v>28.66104</v>
      </c>
      <c r="E3">
        <v>3.7538</v>
      </c>
      <c r="F3">
        <v>2.3037000000000001</v>
      </c>
      <c r="G3">
        <v>78.986999999999995</v>
      </c>
      <c r="H3">
        <v>8.3305799999999994</v>
      </c>
      <c r="I3">
        <v>11.90523</v>
      </c>
      <c r="J3">
        <v>128.27329</v>
      </c>
      <c r="K3">
        <v>24.2852</v>
      </c>
      <c r="L3">
        <v>11.8512</v>
      </c>
      <c r="M3">
        <v>18.308900000000001</v>
      </c>
      <c r="N3">
        <v>18.308900000000001</v>
      </c>
      <c r="O3">
        <v>1.9830000000000001</v>
      </c>
      <c r="P3">
        <v>6</v>
      </c>
      <c r="Q3" s="1">
        <v>0</v>
      </c>
    </row>
    <row r="4" spans="2:17">
      <c r="B4">
        <v>3</v>
      </c>
      <c r="C4">
        <v>11.5533</v>
      </c>
      <c r="D4">
        <v>29.474354999999999</v>
      </c>
      <c r="E4">
        <v>3.8041</v>
      </c>
      <c r="F4">
        <v>2.3441999999999998</v>
      </c>
      <c r="G4">
        <v>80.663899999999998</v>
      </c>
      <c r="H4">
        <v>8.4683399999999995</v>
      </c>
      <c r="I4">
        <v>12.1021</v>
      </c>
      <c r="J4">
        <v>130.34647000000001</v>
      </c>
      <c r="K4">
        <v>25.248999999999999</v>
      </c>
      <c r="L4">
        <v>11.552899999999999</v>
      </c>
      <c r="M4">
        <v>19.105</v>
      </c>
      <c r="N4">
        <v>19.105</v>
      </c>
      <c r="O4">
        <v>2.9750000000000001</v>
      </c>
      <c r="P4">
        <v>5</v>
      </c>
      <c r="Q4" s="1">
        <v>0</v>
      </c>
    </row>
    <row r="5" spans="2:17">
      <c r="B5">
        <v>4</v>
      </c>
      <c r="C5">
        <v>10.826499999999999</v>
      </c>
      <c r="D5">
        <v>30.190864999999999</v>
      </c>
      <c r="E5">
        <v>3.8494000000000002</v>
      </c>
      <c r="F5">
        <v>2.4824999999999999</v>
      </c>
      <c r="G5">
        <v>84.511799999999994</v>
      </c>
      <c r="H5">
        <v>8.5229800000000004</v>
      </c>
      <c r="I5">
        <v>12.180199999999999</v>
      </c>
      <c r="J5">
        <v>130.11508000000001</v>
      </c>
      <c r="K5">
        <v>26.44</v>
      </c>
      <c r="L5">
        <v>10.8261</v>
      </c>
      <c r="M5">
        <v>20.148</v>
      </c>
      <c r="N5">
        <v>20.148099999999999</v>
      </c>
      <c r="O5">
        <v>3.9660000000000002</v>
      </c>
      <c r="P5">
        <v>4</v>
      </c>
      <c r="Q5" s="1">
        <v>0</v>
      </c>
    </row>
    <row r="6" spans="2:17">
      <c r="B6">
        <v>5</v>
      </c>
      <c r="C6">
        <v>10.663600000000001</v>
      </c>
      <c r="D6">
        <v>31.326737999999999</v>
      </c>
      <c r="E6">
        <v>3.7482000000000002</v>
      </c>
      <c r="F6">
        <v>2.5223</v>
      </c>
      <c r="G6">
        <v>86.527500000000003</v>
      </c>
      <c r="H6">
        <v>8.0489899999999999</v>
      </c>
      <c r="I6">
        <v>11.50281</v>
      </c>
      <c r="J6">
        <v>123.40043</v>
      </c>
      <c r="K6">
        <v>27.663599999999999</v>
      </c>
      <c r="L6">
        <v>10.663</v>
      </c>
      <c r="M6">
        <v>21.125</v>
      </c>
      <c r="N6">
        <v>21.1251</v>
      </c>
      <c r="O6">
        <v>4.9580000000000002</v>
      </c>
      <c r="P6">
        <v>5</v>
      </c>
      <c r="Q6" s="1">
        <v>0</v>
      </c>
    </row>
    <row r="7" spans="2:17">
      <c r="B7">
        <v>6</v>
      </c>
      <c r="C7">
        <v>10.297499999999999</v>
      </c>
      <c r="D7">
        <v>31.538437999999999</v>
      </c>
      <c r="E7">
        <v>3.6661000000000001</v>
      </c>
      <c r="F7">
        <v>2.2484000000000002</v>
      </c>
      <c r="G7">
        <v>87.126000000000005</v>
      </c>
      <c r="H7">
        <v>8.0048700000000004</v>
      </c>
      <c r="I7">
        <v>11.43976</v>
      </c>
      <c r="J7">
        <v>122.12369</v>
      </c>
      <c r="K7">
        <v>28.1508</v>
      </c>
      <c r="L7">
        <v>10.296900000000001</v>
      </c>
      <c r="M7">
        <v>21.562899999999999</v>
      </c>
      <c r="N7">
        <v>21.562999999999999</v>
      </c>
      <c r="O7">
        <v>5.95</v>
      </c>
      <c r="P7">
        <v>5</v>
      </c>
      <c r="Q7" s="1">
        <v>0</v>
      </c>
    </row>
    <row r="8" spans="2:17">
      <c r="B8">
        <v>7</v>
      </c>
      <c r="C8">
        <v>10.1945</v>
      </c>
      <c r="D8">
        <v>31.556840000000001</v>
      </c>
      <c r="E8">
        <v>3.6021999999999998</v>
      </c>
      <c r="F8">
        <v>1.3338000000000001</v>
      </c>
      <c r="G8">
        <v>85.361900000000006</v>
      </c>
      <c r="H8">
        <v>7.7498699999999996</v>
      </c>
      <c r="I8">
        <v>11.075340000000001</v>
      </c>
      <c r="J8">
        <v>118.04025</v>
      </c>
      <c r="K8">
        <v>28.248100000000001</v>
      </c>
      <c r="L8">
        <v>10.1938</v>
      </c>
      <c r="M8">
        <v>21.655000000000001</v>
      </c>
      <c r="N8">
        <v>21.655100000000001</v>
      </c>
      <c r="O8">
        <v>6.9409999999999998</v>
      </c>
      <c r="P8">
        <v>5</v>
      </c>
      <c r="Q8" s="1">
        <v>0</v>
      </c>
    </row>
    <row r="9" spans="2:17">
      <c r="B9">
        <v>8</v>
      </c>
      <c r="C9">
        <v>9.9068000000000005</v>
      </c>
      <c r="D9">
        <v>31.411731</v>
      </c>
      <c r="E9">
        <v>3.4470999999999998</v>
      </c>
      <c r="F9">
        <v>1.3038000000000001</v>
      </c>
      <c r="G9">
        <v>85.382999999999996</v>
      </c>
      <c r="H9">
        <v>7.3517900000000003</v>
      </c>
      <c r="I9">
        <v>10.50644</v>
      </c>
      <c r="J9">
        <v>111.3279</v>
      </c>
      <c r="K9">
        <v>28.328600000000002</v>
      </c>
      <c r="L9">
        <v>9.9060000000000006</v>
      </c>
      <c r="M9">
        <v>21.762699999999999</v>
      </c>
      <c r="N9">
        <v>21.762799999999999</v>
      </c>
      <c r="O9">
        <v>7.9329999999999998</v>
      </c>
      <c r="P9">
        <v>5</v>
      </c>
      <c r="Q9" s="1">
        <v>0</v>
      </c>
    </row>
    <row r="10" spans="2:17">
      <c r="B10">
        <v>9</v>
      </c>
      <c r="C10">
        <v>9.4149999999999991</v>
      </c>
      <c r="D10">
        <v>31.229997000000001</v>
      </c>
      <c r="E10">
        <v>3.3580000000000001</v>
      </c>
      <c r="F10">
        <v>1.3823000000000001</v>
      </c>
      <c r="G10">
        <v>80.700699999999998</v>
      </c>
      <c r="H10">
        <v>7.3256600000000001</v>
      </c>
      <c r="I10">
        <v>10.469099999999999</v>
      </c>
      <c r="J10">
        <v>109.87302</v>
      </c>
      <c r="K10">
        <v>28.534199999999998</v>
      </c>
      <c r="L10">
        <v>9.4140999999999995</v>
      </c>
      <c r="M10">
        <v>21.9986</v>
      </c>
      <c r="N10">
        <v>21.998699999999999</v>
      </c>
      <c r="O10">
        <v>8.9239999999999995</v>
      </c>
      <c r="P10">
        <v>5</v>
      </c>
      <c r="Q10" s="1">
        <v>0</v>
      </c>
    </row>
    <row r="11" spans="2:17">
      <c r="B11">
        <v>10</v>
      </c>
      <c r="C11">
        <v>9.3356999999999992</v>
      </c>
      <c r="D11">
        <v>31.209904999999999</v>
      </c>
      <c r="E11">
        <v>3.3197999999999999</v>
      </c>
      <c r="F11">
        <v>1.5323</v>
      </c>
      <c r="G11">
        <v>81.648300000000006</v>
      </c>
      <c r="H11">
        <v>7.3091600000000003</v>
      </c>
      <c r="I11">
        <v>10.445510000000001</v>
      </c>
      <c r="J11">
        <v>109.46176</v>
      </c>
      <c r="K11">
        <v>28.576699999999999</v>
      </c>
      <c r="L11">
        <v>9.3346999999999998</v>
      </c>
      <c r="M11">
        <v>22.043600000000001</v>
      </c>
      <c r="N11">
        <v>22.043800000000001</v>
      </c>
      <c r="O11">
        <v>9.9160000000000004</v>
      </c>
      <c r="P11">
        <v>7</v>
      </c>
      <c r="Q11" s="1">
        <v>0</v>
      </c>
    </row>
    <row r="12" spans="2:17">
      <c r="B12">
        <v>11</v>
      </c>
      <c r="C12">
        <v>9.3262</v>
      </c>
      <c r="D12">
        <v>31.213851999999999</v>
      </c>
      <c r="E12">
        <v>3.3068</v>
      </c>
      <c r="F12">
        <v>1.4443999999999999</v>
      </c>
      <c r="G12">
        <v>81.540499999999994</v>
      </c>
      <c r="H12">
        <v>7.2785799999999998</v>
      </c>
      <c r="I12">
        <v>10.401820000000001</v>
      </c>
      <c r="J12">
        <v>108.98865000000001</v>
      </c>
      <c r="K12">
        <v>28.587900000000001</v>
      </c>
      <c r="L12">
        <v>9.3251000000000008</v>
      </c>
      <c r="M12">
        <v>22.053799999999999</v>
      </c>
      <c r="N12">
        <v>22.053999999999998</v>
      </c>
      <c r="O12">
        <v>10.907</v>
      </c>
      <c r="P12">
        <v>10</v>
      </c>
      <c r="Q12" s="1">
        <v>0</v>
      </c>
    </row>
    <row r="13" spans="2:17">
      <c r="B13">
        <v>12</v>
      </c>
      <c r="C13">
        <v>9.2525999999999993</v>
      </c>
      <c r="D13">
        <v>31.173183000000002</v>
      </c>
      <c r="E13">
        <v>3.2669999999999999</v>
      </c>
      <c r="F13">
        <v>1.4208000000000001</v>
      </c>
      <c r="G13">
        <v>81.942300000000003</v>
      </c>
      <c r="H13">
        <v>7.1692600000000004</v>
      </c>
      <c r="I13">
        <v>10.24559</v>
      </c>
      <c r="J13">
        <v>107.18756</v>
      </c>
      <c r="K13">
        <v>28.6051</v>
      </c>
      <c r="L13">
        <v>9.2514000000000003</v>
      </c>
      <c r="M13">
        <v>22.078299999999999</v>
      </c>
      <c r="N13">
        <v>22.078499999999998</v>
      </c>
      <c r="O13">
        <v>11.898999999999999</v>
      </c>
      <c r="P13">
        <v>9</v>
      </c>
      <c r="Q13" s="1">
        <v>0</v>
      </c>
    </row>
    <row r="14" spans="2:17">
      <c r="B14">
        <v>13</v>
      </c>
      <c r="C14">
        <v>9.1661000000000001</v>
      </c>
      <c r="D14">
        <v>31.147794999999999</v>
      </c>
      <c r="E14">
        <v>3.2404999999999999</v>
      </c>
      <c r="F14">
        <v>1.3833</v>
      </c>
      <c r="G14">
        <v>82.333500000000001</v>
      </c>
      <c r="H14">
        <v>7.1602499999999996</v>
      </c>
      <c r="I14">
        <v>10.232710000000001</v>
      </c>
      <c r="J14">
        <v>106.87569999999999</v>
      </c>
      <c r="K14">
        <v>28.648299999999999</v>
      </c>
      <c r="L14">
        <v>9.1646999999999998</v>
      </c>
      <c r="M14">
        <v>22.1249</v>
      </c>
      <c r="N14">
        <v>22.1251</v>
      </c>
      <c r="O14">
        <v>12.89</v>
      </c>
      <c r="P14">
        <v>3</v>
      </c>
      <c r="Q14" s="1">
        <v>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6"/>
  <sheetViews>
    <sheetView zoomScale="70" zoomScaleNormal="70" workbookViewId="0">
      <selection sqref="A1:XFD1048576"/>
    </sheetView>
  </sheetViews>
  <sheetFormatPr defaultRowHeight="15"/>
  <cols>
    <col min="1" max="1" width="6.7109375" bestFit="1" customWidth="1"/>
    <col min="2" max="2" width="14.85546875" customWidth="1"/>
    <col min="3" max="3" width="10.42578125" customWidth="1"/>
    <col min="4" max="4" width="19.140625" customWidth="1"/>
    <col min="5" max="5" width="19.5703125" customWidth="1"/>
    <col min="6" max="6" width="21.85546875" customWidth="1"/>
    <col min="7" max="7" width="13.28515625" bestFit="1" customWidth="1"/>
    <col min="8" max="8" width="23.5703125" customWidth="1"/>
    <col min="9" max="9" width="10.28515625" bestFit="1" customWidth="1"/>
    <col min="10" max="10" width="11.28515625" bestFit="1" customWidth="1"/>
    <col min="11" max="11" width="12.42578125" bestFit="1" customWidth="1"/>
    <col min="12" max="12" width="10.140625" bestFit="1" customWidth="1"/>
    <col min="13" max="13" width="8.85546875" bestFit="1" customWidth="1"/>
    <col min="14" max="14" width="8" customWidth="1"/>
    <col min="15" max="15" width="10" bestFit="1" customWidth="1"/>
    <col min="16" max="16" width="17.42578125" bestFit="1" customWidth="1"/>
    <col min="17" max="17" width="8.5703125" customWidth="1"/>
    <col min="18" max="18" width="4.85546875" bestFit="1" customWidth="1"/>
    <col min="19" max="19" width="2" bestFit="1" customWidth="1"/>
    <col min="20" max="20" width="6.7109375" bestFit="1" customWidth="1"/>
    <col min="21" max="21" width="3.5703125" bestFit="1" customWidth="1"/>
  </cols>
  <sheetData>
    <row r="1" spans="2:17">
      <c r="B1" t="s">
        <v>0</v>
      </c>
      <c r="C1" t="s">
        <v>1</v>
      </c>
      <c r="D1" t="s">
        <v>2</v>
      </c>
      <c r="E1" t="s">
        <v>3</v>
      </c>
      <c r="F1" t="s">
        <v>4</v>
      </c>
      <c r="G1" t="s">
        <v>5</v>
      </c>
      <c r="H1" t="s">
        <v>6</v>
      </c>
      <c r="I1" t="s">
        <v>7</v>
      </c>
      <c r="J1" t="s">
        <v>8</v>
      </c>
      <c r="K1" t="s">
        <v>9</v>
      </c>
      <c r="L1" t="s">
        <v>10</v>
      </c>
      <c r="M1" t="s">
        <v>11</v>
      </c>
      <c r="N1" t="s">
        <v>12</v>
      </c>
      <c r="O1" t="s">
        <v>13</v>
      </c>
      <c r="P1" t="s">
        <v>14</v>
      </c>
    </row>
    <row r="2" spans="2:17">
      <c r="B2">
        <v>1</v>
      </c>
      <c r="C2">
        <v>12.304600000000001</v>
      </c>
      <c r="D2">
        <v>27.354257</v>
      </c>
      <c r="E2">
        <v>3.7618999999999998</v>
      </c>
      <c r="F2">
        <v>1.6728000000000001</v>
      </c>
      <c r="G2">
        <v>72.006</v>
      </c>
      <c r="H2">
        <v>8.2903699999999994</v>
      </c>
      <c r="I2">
        <v>11.847770000000001</v>
      </c>
      <c r="J2">
        <v>127.69848</v>
      </c>
      <c r="K2">
        <v>22.792300000000001</v>
      </c>
      <c r="L2">
        <v>12.304500000000001</v>
      </c>
      <c r="M2">
        <v>17.078199999999999</v>
      </c>
      <c r="N2">
        <v>17.078199999999999</v>
      </c>
      <c r="O2">
        <v>0.99199999999999999</v>
      </c>
      <c r="P2">
        <v>13</v>
      </c>
      <c r="Q2" s="1">
        <v>0</v>
      </c>
    </row>
    <row r="3" spans="2:17">
      <c r="B3">
        <v>2</v>
      </c>
      <c r="C3">
        <v>12.185</v>
      </c>
      <c r="D3">
        <v>27.588742</v>
      </c>
      <c r="E3">
        <v>3.8128000000000002</v>
      </c>
      <c r="F3">
        <v>2.3835999999999999</v>
      </c>
      <c r="G3">
        <v>72.950900000000004</v>
      </c>
      <c r="H3">
        <v>8.5502800000000008</v>
      </c>
      <c r="I3">
        <v>12.219200000000001</v>
      </c>
      <c r="J3">
        <v>131.60531</v>
      </c>
      <c r="K3">
        <v>23.0806</v>
      </c>
      <c r="L3">
        <v>12.184699999999999</v>
      </c>
      <c r="M3">
        <v>17.321200000000001</v>
      </c>
      <c r="N3">
        <v>17.321200000000001</v>
      </c>
      <c r="O3">
        <v>1.9830000000000001</v>
      </c>
      <c r="P3">
        <v>9</v>
      </c>
      <c r="Q3" s="1">
        <v>0</v>
      </c>
    </row>
    <row r="4" spans="2:17">
      <c r="B4">
        <v>3</v>
      </c>
      <c r="C4">
        <v>12.2319</v>
      </c>
      <c r="D4">
        <v>29.752029</v>
      </c>
      <c r="E4">
        <v>4.0335000000000001</v>
      </c>
      <c r="F4">
        <v>3.0308999999999999</v>
      </c>
      <c r="G4">
        <v>81.108199999999997</v>
      </c>
      <c r="H4">
        <v>8.9367699999999992</v>
      </c>
      <c r="I4">
        <v>12.77154</v>
      </c>
      <c r="J4">
        <v>139.40733</v>
      </c>
      <c r="K4">
        <v>25.0504</v>
      </c>
      <c r="L4">
        <v>12.2315</v>
      </c>
      <c r="M4">
        <v>18.835999999999999</v>
      </c>
      <c r="N4">
        <v>18.835999999999999</v>
      </c>
      <c r="O4">
        <v>2.9750000000000001</v>
      </c>
      <c r="P4">
        <v>11</v>
      </c>
      <c r="Q4" s="1">
        <v>0</v>
      </c>
    </row>
    <row r="5" spans="2:17">
      <c r="B5">
        <v>4</v>
      </c>
      <c r="C5">
        <v>11.811299999999999</v>
      </c>
      <c r="D5">
        <v>31.360638999999999</v>
      </c>
      <c r="E5">
        <v>3.8176999999999999</v>
      </c>
      <c r="F5">
        <v>2.8325999999999998</v>
      </c>
      <c r="G5">
        <v>85.612499999999997</v>
      </c>
      <c r="H5">
        <v>7.9330100000000003</v>
      </c>
      <c r="I5">
        <v>11.337059999999999</v>
      </c>
      <c r="J5">
        <v>124.05821</v>
      </c>
      <c r="K5">
        <v>26.853999999999999</v>
      </c>
      <c r="L5">
        <v>11.8108</v>
      </c>
      <c r="M5">
        <v>20.304500000000001</v>
      </c>
      <c r="N5">
        <v>20.304600000000001</v>
      </c>
      <c r="O5">
        <v>3.9660000000000002</v>
      </c>
      <c r="P5">
        <v>11</v>
      </c>
      <c r="Q5" s="1">
        <v>0</v>
      </c>
    </row>
    <row r="6" spans="2:17">
      <c r="B6">
        <v>5</v>
      </c>
      <c r="C6">
        <v>9.9992999999999999</v>
      </c>
      <c r="D6">
        <v>31.677396999999999</v>
      </c>
      <c r="E6">
        <v>3.4396</v>
      </c>
      <c r="F6">
        <v>2.0270999999999999</v>
      </c>
      <c r="G6">
        <v>69.007300000000001</v>
      </c>
      <c r="H6">
        <v>7.2699400000000001</v>
      </c>
      <c r="I6">
        <v>10.389469999999999</v>
      </c>
      <c r="J6">
        <v>111.62746</v>
      </c>
      <c r="K6">
        <v>28.5077</v>
      </c>
      <c r="L6">
        <v>9.9987999999999992</v>
      </c>
      <c r="M6">
        <v>21.888999999999999</v>
      </c>
      <c r="N6">
        <v>21.888999999999999</v>
      </c>
      <c r="O6">
        <v>4.9580000000000002</v>
      </c>
      <c r="P6">
        <v>7</v>
      </c>
      <c r="Q6" s="1">
        <v>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6"/>
  <sheetViews>
    <sheetView zoomScale="70" zoomScaleNormal="70" workbookViewId="0">
      <selection activeCell="F21" sqref="F21"/>
    </sheetView>
  </sheetViews>
  <sheetFormatPr defaultRowHeight="15"/>
  <cols>
    <col min="1" max="1" width="6.7109375" bestFit="1" customWidth="1"/>
    <col min="2" max="2" width="15.5703125" customWidth="1"/>
    <col min="3" max="3" width="10.28515625" bestFit="1" customWidth="1"/>
    <col min="4" max="4" width="20.42578125" customWidth="1"/>
    <col min="5" max="5" width="13.140625" customWidth="1"/>
    <col min="6" max="6" width="22.5703125" customWidth="1"/>
    <col min="7" max="7" width="14.7109375" bestFit="1" customWidth="1"/>
    <col min="8" max="8" width="9.28515625" customWidth="1"/>
    <col min="9" max="9" width="10.28515625" bestFit="1" customWidth="1"/>
    <col min="10" max="10" width="11.28515625" bestFit="1" customWidth="1"/>
    <col min="11" max="11" width="12.42578125" bestFit="1" customWidth="1"/>
    <col min="12" max="12" width="10.140625" bestFit="1" customWidth="1"/>
    <col min="13" max="13" width="8.85546875" bestFit="1" customWidth="1"/>
    <col min="14" max="14" width="8" customWidth="1"/>
    <col min="15" max="15" width="10" bestFit="1" customWidth="1"/>
    <col min="16" max="16" width="17.42578125" bestFit="1" customWidth="1"/>
    <col min="17" max="17" width="8.5703125" customWidth="1"/>
    <col min="18" max="18" width="4.85546875" bestFit="1" customWidth="1"/>
    <col min="19" max="19" width="2" bestFit="1" customWidth="1"/>
    <col min="20" max="20" width="6.7109375" bestFit="1" customWidth="1"/>
    <col min="21" max="21" width="3.5703125" bestFit="1" customWidth="1"/>
  </cols>
  <sheetData>
    <row r="1" spans="2:17">
      <c r="B1" t="s">
        <v>0</v>
      </c>
      <c r="C1" t="s">
        <v>1</v>
      </c>
      <c r="D1" t="s">
        <v>2</v>
      </c>
      <c r="E1" t="s">
        <v>3</v>
      </c>
      <c r="F1" t="s">
        <v>4</v>
      </c>
      <c r="G1" t="s">
        <v>5</v>
      </c>
      <c r="H1" t="s">
        <v>6</v>
      </c>
      <c r="I1" t="s">
        <v>7</v>
      </c>
      <c r="J1" t="s">
        <v>8</v>
      </c>
      <c r="K1" t="s">
        <v>9</v>
      </c>
      <c r="L1" t="s">
        <v>10</v>
      </c>
      <c r="M1" t="s">
        <v>11</v>
      </c>
      <c r="N1" t="s">
        <v>12</v>
      </c>
      <c r="O1" t="s">
        <v>13</v>
      </c>
      <c r="P1" t="s">
        <v>14</v>
      </c>
    </row>
    <row r="2" spans="2:17">
      <c r="B2">
        <v>1</v>
      </c>
      <c r="C2">
        <v>11.9863</v>
      </c>
      <c r="D2">
        <v>29.931985999999998</v>
      </c>
      <c r="E2">
        <v>3.9034</v>
      </c>
      <c r="F2">
        <v>1.0470999999999999</v>
      </c>
      <c r="G2">
        <v>84.549199999999999</v>
      </c>
      <c r="H2">
        <v>8.5825399999999998</v>
      </c>
      <c r="I2">
        <v>12.265309999999999</v>
      </c>
      <c r="J2">
        <v>133.45563000000001</v>
      </c>
      <c r="K2">
        <v>25.383400000000002</v>
      </c>
      <c r="L2">
        <v>11.9862</v>
      </c>
      <c r="M2">
        <v>19.135899999999999</v>
      </c>
      <c r="N2">
        <v>19.135899999999999</v>
      </c>
      <c r="O2">
        <v>0.99199999999999999</v>
      </c>
      <c r="P2">
        <v>14</v>
      </c>
      <c r="Q2" s="1">
        <v>0</v>
      </c>
    </row>
    <row r="3" spans="2:17">
      <c r="B3">
        <v>2</v>
      </c>
      <c r="C3">
        <v>11.773</v>
      </c>
      <c r="D3">
        <v>30.239640000000001</v>
      </c>
      <c r="E3">
        <v>3.9556</v>
      </c>
      <c r="F3">
        <v>1.4418</v>
      </c>
      <c r="G3">
        <v>83.918000000000006</v>
      </c>
      <c r="H3">
        <v>8.7238799999999994</v>
      </c>
      <c r="I3">
        <v>12.4673</v>
      </c>
      <c r="J3">
        <v>135.40493000000001</v>
      </c>
      <c r="K3">
        <v>25.818300000000001</v>
      </c>
      <c r="L3">
        <v>11.7727</v>
      </c>
      <c r="M3">
        <v>19.509</v>
      </c>
      <c r="N3">
        <v>19.509</v>
      </c>
      <c r="O3">
        <v>1.9830000000000001</v>
      </c>
      <c r="P3">
        <v>10</v>
      </c>
      <c r="Q3" s="1">
        <v>0</v>
      </c>
    </row>
    <row r="4" spans="2:17">
      <c r="B4">
        <v>3</v>
      </c>
      <c r="C4">
        <v>11.650700000000001</v>
      </c>
      <c r="D4">
        <v>30.403524000000001</v>
      </c>
      <c r="E4">
        <v>3.9661</v>
      </c>
      <c r="F4">
        <v>1.6014999999999999</v>
      </c>
      <c r="G4">
        <v>84.668999999999997</v>
      </c>
      <c r="H4">
        <v>8.7303300000000004</v>
      </c>
      <c r="I4">
        <v>12.476509999999999</v>
      </c>
      <c r="J4">
        <v>135.35361</v>
      </c>
      <c r="K4">
        <v>26.0578</v>
      </c>
      <c r="L4">
        <v>11.6503</v>
      </c>
      <c r="M4">
        <v>19.715299999999999</v>
      </c>
      <c r="N4">
        <v>19.715299999999999</v>
      </c>
      <c r="O4">
        <v>2.9750000000000001</v>
      </c>
      <c r="P4">
        <v>7</v>
      </c>
      <c r="Q4" s="1">
        <v>0</v>
      </c>
    </row>
    <row r="5" spans="2:17">
      <c r="B5">
        <v>4</v>
      </c>
      <c r="C5">
        <v>11.5915</v>
      </c>
      <c r="D5">
        <v>30.598915999999999</v>
      </c>
      <c r="E5">
        <v>3.9708999999999999</v>
      </c>
      <c r="F5">
        <v>1.8041</v>
      </c>
      <c r="G5">
        <v>84.038700000000006</v>
      </c>
      <c r="H5">
        <v>8.7627600000000001</v>
      </c>
      <c r="I5">
        <v>12.52286</v>
      </c>
      <c r="J5">
        <v>135.87787</v>
      </c>
      <c r="K5">
        <v>26.284400000000002</v>
      </c>
      <c r="L5">
        <v>11.590999999999999</v>
      </c>
      <c r="M5">
        <v>19.9008</v>
      </c>
      <c r="N5">
        <v>19.9009</v>
      </c>
      <c r="O5">
        <v>3.9670000000000001</v>
      </c>
      <c r="P5">
        <v>8</v>
      </c>
      <c r="Q5" s="1">
        <v>0</v>
      </c>
    </row>
    <row r="6" spans="2:17">
      <c r="B6">
        <v>5</v>
      </c>
      <c r="C6">
        <v>11.184100000000001</v>
      </c>
      <c r="D6">
        <v>30.887179</v>
      </c>
      <c r="E6">
        <v>3.9527000000000001</v>
      </c>
      <c r="F6">
        <v>2.2599999999999998</v>
      </c>
      <c r="G6">
        <v>83.485600000000005</v>
      </c>
      <c r="H6">
        <v>8.6744000000000003</v>
      </c>
      <c r="I6">
        <v>12.39659</v>
      </c>
      <c r="J6">
        <v>134.03626</v>
      </c>
      <c r="K6">
        <v>26.852399999999999</v>
      </c>
      <c r="L6">
        <v>11.1836</v>
      </c>
      <c r="M6">
        <v>20.409500000000001</v>
      </c>
      <c r="N6">
        <v>20.409600000000001</v>
      </c>
      <c r="O6">
        <v>4.9580000000000002</v>
      </c>
      <c r="P6">
        <v>9</v>
      </c>
      <c r="Q6" s="1">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8</vt:i4>
      </vt:variant>
    </vt:vector>
  </HeadingPairs>
  <TitlesOfParts>
    <vt:vector size="31" baseType="lpstr">
      <vt:lpstr>master log</vt:lpstr>
      <vt:lpstr>sta_50</vt:lpstr>
      <vt:lpstr>sta_51</vt:lpstr>
      <vt:lpstr>sta_52</vt:lpstr>
      <vt:lpstr>sta_53</vt:lpstr>
      <vt:lpstr>sta_54</vt:lpstr>
      <vt:lpstr>sta_55</vt:lpstr>
      <vt:lpstr>sta_56</vt:lpstr>
      <vt:lpstr>dockton</vt:lpstr>
      <vt:lpstr>chloro.</vt:lpstr>
      <vt:lpstr>DO (winkler tit.)</vt:lpstr>
      <vt:lpstr>particle size </vt:lpstr>
      <vt:lpstr>TOC</vt:lpstr>
      <vt:lpstr>phyto. 50</vt:lpstr>
      <vt:lpstr>phyto. 51</vt:lpstr>
      <vt:lpstr>phyto. 52</vt:lpstr>
      <vt:lpstr>phyto. 53</vt:lpstr>
      <vt:lpstr>phyto. 54</vt:lpstr>
      <vt:lpstr>phyto. 55</vt:lpstr>
      <vt:lpstr>phyto. 56</vt:lpstr>
      <vt:lpstr>phyto. Dockton</vt:lpstr>
      <vt:lpstr>phyto. net analysis</vt:lpstr>
      <vt:lpstr>nutrients</vt:lpstr>
      <vt:lpstr>sta_53!qhm04271253</vt:lpstr>
      <vt:lpstr>sta_54!qhm04271254</vt:lpstr>
      <vt:lpstr>sta_55!qhm04271255</vt:lpstr>
      <vt:lpstr>sta_56!qhm04271256b</vt:lpstr>
      <vt:lpstr>dockton!qhm042712dockton</vt:lpstr>
      <vt:lpstr>sta_50!qmh04271250</vt:lpstr>
      <vt:lpstr>sta_51!qmh04271250</vt:lpstr>
      <vt:lpstr>sta_52!qmh04271252</vt:lpstr>
    </vt:vector>
  </TitlesOfParts>
  <Company>University of Washington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carolyn5</dc:creator>
  <cp:lastModifiedBy>itr3</cp:lastModifiedBy>
  <dcterms:created xsi:type="dcterms:W3CDTF">2012-05-02T19:02:45Z</dcterms:created>
  <dcterms:modified xsi:type="dcterms:W3CDTF">2012-06-02T00:58:43Z</dcterms:modified>
</cp:coreProperties>
</file>