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65" yWindow="465" windowWidth="15480" windowHeight="9240" firstSheet="2" activeTab="2"/>
  </bookViews>
  <sheets>
    <sheet name="Chart2" sheetId="5" r:id="rId1"/>
    <sheet name="Chart1" sheetId="4" r:id="rId2"/>
    <sheet name="Sheet1" sheetId="1" r:id="rId3"/>
    <sheet name="Sheet2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B57" i="1" l="1"/>
  <c r="B56" i="1"/>
  <c r="B55" i="1"/>
  <c r="J52" i="1" l="1"/>
  <c r="J51" i="1"/>
  <c r="J50" i="1"/>
  <c r="F52" i="1"/>
  <c r="F51" i="1"/>
  <c r="F50" i="1"/>
  <c r="B54" i="1"/>
  <c r="B53" i="1"/>
  <c r="B52" i="1"/>
  <c r="B51" i="1"/>
  <c r="B50" i="1"/>
  <c r="F9" i="1"/>
  <c r="G24" i="1" l="1"/>
  <c r="G14" i="1" l="1"/>
  <c r="I14" i="1" s="1"/>
  <c r="G16" i="1"/>
  <c r="H16" i="1" s="1"/>
  <c r="G34" i="1"/>
  <c r="H34" i="1" s="1"/>
  <c r="G18" i="1"/>
  <c r="G30" i="1"/>
  <c r="H30" i="1" s="1"/>
  <c r="G35" i="1"/>
  <c r="H35" i="1" s="1"/>
  <c r="G32" i="1"/>
  <c r="H32" i="1" s="1"/>
  <c r="G28" i="1"/>
  <c r="H28" i="1" s="1"/>
  <c r="G33" i="1"/>
  <c r="G31" i="1"/>
  <c r="H31" i="1" s="1"/>
  <c r="G29" i="1"/>
  <c r="H29" i="1" s="1"/>
  <c r="G27" i="1"/>
  <c r="G26" i="1"/>
  <c r="G25" i="1"/>
  <c r="G23" i="1"/>
  <c r="H24" i="1"/>
  <c r="I24" i="1"/>
  <c r="G22" i="1"/>
  <c r="G21" i="1"/>
  <c r="G20" i="1"/>
  <c r="G19" i="1"/>
  <c r="G17" i="1"/>
  <c r="G15" i="1"/>
  <c r="I16" i="1" l="1"/>
  <c r="H14" i="1"/>
  <c r="I35" i="1"/>
  <c r="I34" i="1"/>
  <c r="I32" i="1"/>
  <c r="I30" i="1"/>
  <c r="H18" i="1"/>
  <c r="I18" i="1"/>
  <c r="I31" i="1"/>
  <c r="I29" i="1"/>
  <c r="I28" i="1"/>
  <c r="I26" i="1"/>
  <c r="H26" i="1"/>
  <c r="I27" i="1"/>
  <c r="H27" i="1"/>
  <c r="H33" i="1"/>
  <c r="I33" i="1"/>
  <c r="I25" i="1"/>
  <c r="H25" i="1"/>
  <c r="I23" i="1"/>
  <c r="H23" i="1"/>
  <c r="H19" i="1"/>
  <c r="I19" i="1"/>
  <c r="I20" i="1"/>
  <c r="H20" i="1"/>
  <c r="H22" i="1"/>
  <c r="I22" i="1"/>
  <c r="H15" i="1"/>
  <c r="I15" i="1"/>
  <c r="H17" i="1"/>
  <c r="I17" i="1"/>
  <c r="H21" i="1"/>
  <c r="I21" i="1"/>
</calcChain>
</file>

<file path=xl/comments1.xml><?xml version="1.0" encoding="utf-8"?>
<comments xmlns="http://schemas.openxmlformats.org/spreadsheetml/2006/main">
  <authors>
    <author>cgreen</author>
  </authors>
  <commentList>
    <comment ref="A26" authorId="0">
      <text>
        <r>
          <rPr>
            <b/>
            <sz val="8"/>
            <color indexed="81"/>
            <rFont val="Tahoma"/>
            <family val="2"/>
          </rPr>
          <t>cgreen:</t>
        </r>
        <r>
          <rPr>
            <sz val="8"/>
            <color indexed="81"/>
            <rFont val="Tahoma"/>
            <family val="2"/>
          </rPr>
          <t xml:space="preserve">
need volume measured (both)</t>
        </r>
      </text>
    </comment>
  </commentList>
</comments>
</file>

<file path=xl/sharedStrings.xml><?xml version="1.0" encoding="utf-8"?>
<sst xmlns="http://schemas.openxmlformats.org/spreadsheetml/2006/main" count="49" uniqueCount="42">
  <si>
    <r>
      <t>UW</t>
    </r>
    <r>
      <rPr>
        <sz val="14"/>
        <color indexed="28"/>
        <rFont val="Poster Bodoni ATT"/>
        <family val="1"/>
      </rPr>
      <t>University of Washington Oceanography Technical Services</t>
    </r>
  </si>
  <si>
    <t>School of Oceanography, Box 357940</t>
  </si>
  <si>
    <t>Marine Chemistry Laboratory</t>
  </si>
  <si>
    <t>University of Washington</t>
  </si>
  <si>
    <t>Katherine A. Krogslund, Manager</t>
  </si>
  <si>
    <t>Seattle, WA  98195-7940</t>
  </si>
  <si>
    <t>Phone:</t>
  </si>
  <si>
    <t>(206)-543-9235</t>
  </si>
  <si>
    <t>E-mail:</t>
  </si>
  <si>
    <t>kkrog@u.washington.edu</t>
  </si>
  <si>
    <t>Customer:</t>
  </si>
  <si>
    <t>Date:</t>
  </si>
  <si>
    <t>Ship/Site:</t>
  </si>
  <si>
    <t>Analyst:</t>
  </si>
  <si>
    <t>Blank(ml):</t>
  </si>
  <si>
    <t>Standard(ml):</t>
  </si>
  <si>
    <t>Filename:</t>
  </si>
  <si>
    <t>Bottle #</t>
  </si>
  <si>
    <t>Niskin #</t>
  </si>
  <si>
    <t>Depth</t>
  </si>
  <si>
    <t>Bottle Volume</t>
  </si>
  <si>
    <t>Buret Titer</t>
  </si>
  <si>
    <t>Dissolved Oxygen Concentration</t>
  </si>
  <si>
    <t>Comments</t>
  </si>
  <si>
    <t>m</t>
  </si>
  <si>
    <t>ml</t>
  </si>
  <si>
    <t>mg-at/liter</t>
  </si>
  <si>
    <t>mg/liter</t>
  </si>
  <si>
    <t>ml/liter</t>
  </si>
  <si>
    <t>Station ID</t>
    <phoneticPr fontId="0" type="noConversion"/>
  </si>
  <si>
    <t>Centenial</t>
  </si>
  <si>
    <t>Cruise: Friday Harbor</t>
  </si>
  <si>
    <t>Tina, Kyra</t>
  </si>
  <si>
    <t>20120505oxygen.xls</t>
  </si>
  <si>
    <t>Leaked-no reading</t>
  </si>
  <si>
    <t>Depth (m)</t>
  </si>
  <si>
    <t>Station 1</t>
  </si>
  <si>
    <t>Station 3</t>
  </si>
  <si>
    <t>Comparison Data</t>
  </si>
  <si>
    <t>Station 4</t>
  </si>
  <si>
    <t>Lab DO (mg/L)</t>
  </si>
  <si>
    <t>CTD DO (mg/L)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</si>
</sst>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7">
    <font>
      <sz val="10"/>
      <name val="Arial"/>
    </font>
    <font>
      <sz val="10"/>
      <name val="Arial"/>
      <family val="2"/>
    </font>
    <font>
      <sz val="48"/>
      <color indexed="28"/>
      <name val="Poster Bodoni ATT"/>
      <family val="1"/>
    </font>
    <font>
      <sz val="14"/>
      <color indexed="28"/>
      <name val="Poster Bodoni ATT"/>
      <family val="1"/>
    </font>
    <font>
      <b/>
      <sz val="14"/>
      <name val="Times New Roman"/>
      <family val="1"/>
    </font>
    <font>
      <b/>
      <sz val="12"/>
      <name val="Geneva"/>
    </font>
    <font>
      <b/>
      <sz val="12"/>
      <name val="Arial"/>
      <family val="2"/>
    </font>
    <font>
      <b/>
      <sz val="10"/>
      <name val="Geneva"/>
    </font>
    <font>
      <b/>
      <sz val="10"/>
      <name val="Arial"/>
      <family val="2"/>
    </font>
    <font>
      <i/>
      <sz val="11"/>
      <name val="Geneva"/>
    </font>
    <font>
      <sz val="10"/>
      <name val="Geneva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lightGray">
        <fgColor indexed="22"/>
        <bgColor indexed="2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164" fontId="2" fillId="0" borderId="0" xfId="0" applyNumberFormat="1" applyFont="1"/>
    <xf numFmtId="164" fontId="0" fillId="0" borderId="0" xfId="0" applyNumberFormat="1"/>
    <xf numFmtId="164" fontId="4" fillId="0" borderId="0" xfId="0" applyNumberFormat="1" applyFont="1"/>
    <xf numFmtId="164" fontId="5" fillId="0" borderId="0" xfId="0" applyNumberFormat="1" applyFont="1"/>
    <xf numFmtId="164" fontId="6" fillId="0" borderId="0" xfId="0" applyNumberFormat="1" applyFont="1"/>
    <xf numFmtId="164" fontId="5" fillId="0" borderId="0" xfId="0" applyNumberFormat="1" applyFont="1" applyAlignment="1">
      <alignment horizontal="left"/>
    </xf>
    <xf numFmtId="164" fontId="7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/>
    <xf numFmtId="164" fontId="10" fillId="0" borderId="0" xfId="0" applyNumberFormat="1" applyFont="1"/>
    <xf numFmtId="164" fontId="0" fillId="2" borderId="0" xfId="0" applyNumberFormat="1" applyFill="1" applyBorder="1"/>
    <xf numFmtId="164" fontId="0" fillId="2" borderId="0" xfId="0" applyNumberFormat="1" applyFill="1" applyBorder="1" applyAlignment="1">
      <alignment horizontal="left"/>
    </xf>
    <xf numFmtId="164" fontId="0" fillId="0" borderId="1" xfId="0" applyNumberFormat="1" applyBorder="1"/>
    <xf numFmtId="164" fontId="0" fillId="0" borderId="0" xfId="0" applyNumberFormat="1" applyBorder="1"/>
    <xf numFmtId="164" fontId="11" fillId="0" borderId="0" xfId="0" applyNumberFormat="1" applyFont="1" applyBorder="1"/>
    <xf numFmtId="164" fontId="0" fillId="0" borderId="0" xfId="0" applyNumberFormat="1" applyFill="1" applyBorder="1"/>
    <xf numFmtId="164" fontId="0" fillId="0" borderId="1" xfId="0" applyNumberFormat="1" applyFill="1" applyBorder="1"/>
    <xf numFmtId="1" fontId="0" fillId="0" borderId="0" xfId="0" applyNumberFormat="1" applyFill="1" applyBorder="1"/>
    <xf numFmtId="0" fontId="0" fillId="0" borderId="0" xfId="0" applyBorder="1"/>
    <xf numFmtId="0" fontId="1" fillId="0" borderId="0" xfId="0" applyFont="1" applyFill="1" applyBorder="1"/>
    <xf numFmtId="0" fontId="0" fillId="0" borderId="0" xfId="0" applyFill="1" applyBorder="1"/>
    <xf numFmtId="164" fontId="0" fillId="2" borderId="2" xfId="0" applyNumberFormat="1" applyFill="1" applyBorder="1"/>
    <xf numFmtId="164" fontId="0" fillId="2" borderId="3" xfId="0" applyNumberFormat="1" applyFill="1" applyBorder="1"/>
    <xf numFmtId="164" fontId="0" fillId="2" borderId="4" xfId="0" applyNumberFormat="1" applyFill="1" applyBorder="1"/>
    <xf numFmtId="164" fontId="0" fillId="2" borderId="5" xfId="0" applyNumberFormat="1" applyFill="1" applyBorder="1"/>
    <xf numFmtId="164" fontId="0" fillId="2" borderId="6" xfId="0" applyNumberFormat="1" applyFill="1" applyBorder="1" applyAlignment="1">
      <alignment horizontal="right"/>
    </xf>
    <xf numFmtId="164" fontId="0" fillId="2" borderId="7" xfId="0" applyNumberFormat="1" applyFill="1" applyBorder="1"/>
    <xf numFmtId="164" fontId="0" fillId="2" borderId="8" xfId="0" applyNumberFormat="1" applyFill="1" applyBorder="1"/>
    <xf numFmtId="164" fontId="0" fillId="2" borderId="8" xfId="0" applyNumberFormat="1" applyFill="1" applyBorder="1" applyAlignment="1">
      <alignment horizontal="left"/>
    </xf>
    <xf numFmtId="164" fontId="8" fillId="0" borderId="1" xfId="0" applyNumberFormat="1" applyFont="1" applyBorder="1" applyAlignment="1">
      <alignment horizontal="right"/>
    </xf>
    <xf numFmtId="164" fontId="8" fillId="0" borderId="9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0" fontId="1" fillId="0" borderId="1" xfId="0" applyFont="1" applyFill="1" applyBorder="1"/>
    <xf numFmtId="1" fontId="0" fillId="0" borderId="1" xfId="0" applyNumberFormat="1" applyFill="1" applyBorder="1"/>
    <xf numFmtId="0" fontId="0" fillId="0" borderId="1" xfId="0" applyFill="1" applyBorder="1"/>
    <xf numFmtId="0" fontId="0" fillId="0" borderId="1" xfId="0" applyBorder="1"/>
    <xf numFmtId="164" fontId="11" fillId="0" borderId="1" xfId="0" applyNumberFormat="1" applyFont="1" applyBorder="1"/>
    <xf numFmtId="0" fontId="0" fillId="0" borderId="0" xfId="0" applyFont="1" applyFill="1" applyBorder="1"/>
    <xf numFmtId="164" fontId="12" fillId="2" borderId="11" xfId="0" applyNumberFormat="1" applyFont="1" applyFill="1" applyBorder="1" applyAlignment="1">
      <alignment horizontal="right"/>
    </xf>
    <xf numFmtId="1" fontId="12" fillId="0" borderId="0" xfId="0" applyNumberFormat="1" applyFont="1" applyFill="1" applyBorder="1"/>
    <xf numFmtId="0" fontId="0" fillId="0" borderId="0" xfId="0" applyAlignment="1">
      <alignment wrapText="1"/>
    </xf>
    <xf numFmtId="164" fontId="0" fillId="0" borderId="10" xfId="0" applyNumberFormat="1" applyBorder="1" applyAlignment="1"/>
    <xf numFmtId="164" fontId="13" fillId="0" borderId="1" xfId="0" applyNumberFormat="1" applyFont="1" applyBorder="1"/>
    <xf numFmtId="0" fontId="1" fillId="0" borderId="1" xfId="0" applyFont="1" applyBorder="1"/>
    <xf numFmtId="164" fontId="0" fillId="0" borderId="10" xfId="0" applyNumberFormat="1" applyBorder="1" applyAlignment="1">
      <alignment horizontal="center"/>
    </xf>
    <xf numFmtId="0" fontId="0" fillId="0" borderId="12" xfId="0" applyBorder="1"/>
    <xf numFmtId="164" fontId="8" fillId="0" borderId="1" xfId="0" applyNumberFormat="1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1" fontId="0" fillId="0" borderId="0" xfId="0" applyNumberFormat="1" applyFont="1" applyFill="1" applyBorder="1"/>
    <xf numFmtId="164" fontId="13" fillId="0" borderId="0" xfId="0" applyNumberFormat="1" applyFont="1" applyBorder="1"/>
    <xf numFmtId="164" fontId="13" fillId="0" borderId="14" xfId="0" applyNumberFormat="1" applyFont="1" applyBorder="1"/>
    <xf numFmtId="164" fontId="12" fillId="0" borderId="0" xfId="0" applyNumberFormat="1" applyFont="1" applyBorder="1"/>
    <xf numFmtId="164" fontId="12" fillId="0" borderId="0" xfId="0" applyNumberFormat="1" applyFont="1" applyFill="1" applyBorder="1"/>
    <xf numFmtId="0" fontId="12" fillId="0" borderId="0" xfId="0" applyFont="1" applyFill="1" applyBorder="1"/>
    <xf numFmtId="0" fontId="12" fillId="0" borderId="12" xfId="0" applyFont="1" applyBorder="1"/>
    <xf numFmtId="0" fontId="12" fillId="0" borderId="0" xfId="0" applyFont="1" applyBorder="1"/>
    <xf numFmtId="164" fontId="12" fillId="0" borderId="0" xfId="0" applyNumberFormat="1" applyFont="1" applyAlignment="1" applyProtection="1">
      <alignment horizontal="right"/>
    </xf>
    <xf numFmtId="164" fontId="0" fillId="0" borderId="1" xfId="0" applyNumberFormat="1" applyBorder="1" applyAlignment="1" applyProtection="1"/>
    <xf numFmtId="164" fontId="8" fillId="0" borderId="12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10" xfId="0" applyBorder="1"/>
    <xf numFmtId="165" fontId="0" fillId="0" borderId="0" xfId="0" applyNumberFormat="1" applyFont="1" applyFill="1" applyBorder="1"/>
    <xf numFmtId="165" fontId="12" fillId="0" borderId="0" xfId="0" applyNumberFormat="1" applyFont="1" applyFill="1" applyBorder="1"/>
    <xf numFmtId="0" fontId="1" fillId="0" borderId="0" xfId="0" applyFont="1"/>
    <xf numFmtId="0" fontId="1" fillId="0" borderId="0" xfId="0" applyFont="1" applyBorder="1"/>
    <xf numFmtId="0" fontId="1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51851851851864E-2"/>
          <c:y val="3.4858387799564322E-2"/>
          <c:w val="0.85629629629629722"/>
          <c:h val="0.899782135076251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Sheet1!#REF!</c:f>
              <c:numCache>
                <c:formatCode>General</c:formatCode>
                <c:ptCount val="9"/>
                <c:pt idx="0">
                  <c:v>32</c:v>
                </c:pt>
                <c:pt idx="1">
                  <c:v>50</c:v>
                </c:pt>
                <c:pt idx="3">
                  <c:v>4</c:v>
                </c:pt>
                <c:pt idx="4">
                  <c:v>145.73299999999998</c:v>
                </c:pt>
                <c:pt idx="5">
                  <c:v>0.88300000000000001</c:v>
                </c:pt>
                <c:pt idx="6">
                  <c:v>0.62399325348880585</c:v>
                </c:pt>
                <c:pt idx="7">
                  <c:v>9.9838920558208564</c:v>
                </c:pt>
                <c:pt idx="8">
                  <c:v>6.9887244390745993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Sheet1!#REF!</c:f>
              <c:numCache>
                <c:formatCode>General</c:formatCode>
                <c:ptCount val="9"/>
                <c:pt idx="0">
                  <c:v>33</c:v>
                </c:pt>
                <c:pt idx="1">
                  <c:v>50</c:v>
                </c:pt>
                <c:pt idx="3">
                  <c:v>4</c:v>
                </c:pt>
                <c:pt idx="4">
                  <c:v>145.29299999999998</c:v>
                </c:pt>
                <c:pt idx="5">
                  <c:v>0.88400000000000001</c:v>
                </c:pt>
                <c:pt idx="6">
                  <c:v>0.62662609076558951</c:v>
                </c:pt>
                <c:pt idx="7">
                  <c:v>10.026017452249414</c:v>
                </c:pt>
                <c:pt idx="8">
                  <c:v>7.0182122165745886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Sheet1!$B$16:$I$16</c:f>
              <c:numCache>
                <c:formatCode>0</c:formatCode>
                <c:ptCount val="8"/>
                <c:pt idx="0">
                  <c:v>1</c:v>
                </c:pt>
                <c:pt idx="2" formatCode="General">
                  <c:v>100</c:v>
                </c:pt>
                <c:pt idx="3" formatCode="0.000">
                  <c:v>142.92099999999999</c:v>
                </c:pt>
                <c:pt idx="4" formatCode="0.000">
                  <c:v>0.67</c:v>
                </c:pt>
                <c:pt idx="5" formatCode="0.000">
                  <c:v>0.48635343914631707</c:v>
                </c:pt>
                <c:pt idx="6" formatCode="0.000">
                  <c:v>7.7816550263410731</c:v>
                </c:pt>
                <c:pt idx="7" formatCode="0.000">
                  <c:v>5.4471585184387505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316992"/>
        <c:axId val="135318528"/>
      </c:barChart>
      <c:catAx>
        <c:axId val="13531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31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318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316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198218262806247"/>
          <c:y val="0.44026186579378068"/>
          <c:w val="0.99443207126948752"/>
          <c:h val="0.527004909983633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51851851851864E-2"/>
          <c:y val="3.4858387799564322E-2"/>
          <c:w val="0.85629629629629722"/>
          <c:h val="0.899782135076251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Sheet1!#REF!</c:f>
              <c:numCache>
                <c:formatCode>General</c:formatCode>
                <c:ptCount val="9"/>
                <c:pt idx="0">
                  <c:v>32</c:v>
                </c:pt>
                <c:pt idx="1">
                  <c:v>50</c:v>
                </c:pt>
                <c:pt idx="3">
                  <c:v>4</c:v>
                </c:pt>
                <c:pt idx="4">
                  <c:v>145.73299999999998</c:v>
                </c:pt>
                <c:pt idx="5">
                  <c:v>0.88300000000000001</c:v>
                </c:pt>
                <c:pt idx="6">
                  <c:v>0.62399325348880585</c:v>
                </c:pt>
                <c:pt idx="7">
                  <c:v>9.9838920558208564</c:v>
                </c:pt>
                <c:pt idx="8">
                  <c:v>6.9887244390745993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Sheet1!#REF!</c:f>
              <c:numCache>
                <c:formatCode>General</c:formatCode>
                <c:ptCount val="9"/>
                <c:pt idx="0">
                  <c:v>33</c:v>
                </c:pt>
                <c:pt idx="1">
                  <c:v>50</c:v>
                </c:pt>
                <c:pt idx="3">
                  <c:v>4</c:v>
                </c:pt>
                <c:pt idx="4">
                  <c:v>145.29299999999998</c:v>
                </c:pt>
                <c:pt idx="5">
                  <c:v>0.88400000000000001</c:v>
                </c:pt>
                <c:pt idx="6">
                  <c:v>0.62662609076558951</c:v>
                </c:pt>
                <c:pt idx="7">
                  <c:v>10.026017452249414</c:v>
                </c:pt>
                <c:pt idx="8">
                  <c:v>7.0182122165745886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Sheet1!$B$16:$I$16</c:f>
              <c:numCache>
                <c:formatCode>0</c:formatCode>
                <c:ptCount val="8"/>
                <c:pt idx="0">
                  <c:v>1</c:v>
                </c:pt>
                <c:pt idx="2" formatCode="General">
                  <c:v>100</c:v>
                </c:pt>
                <c:pt idx="3" formatCode="0.000">
                  <c:v>142.92099999999999</c:v>
                </c:pt>
                <c:pt idx="4" formatCode="0.000">
                  <c:v>0.67</c:v>
                </c:pt>
                <c:pt idx="5" formatCode="0.000">
                  <c:v>0.48635343914631707</c:v>
                </c:pt>
                <c:pt idx="6" formatCode="0.000">
                  <c:v>7.7816550263410731</c:v>
                </c:pt>
                <c:pt idx="7" formatCode="0.000">
                  <c:v>5.4471585184387505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51936"/>
        <c:axId val="150153472"/>
      </c:barChart>
      <c:catAx>
        <c:axId val="15015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15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153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151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198218262806247"/>
          <c:y val="0.44026186579378068"/>
          <c:w val="0.99443207126948752"/>
          <c:h val="0.527004909983633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Comparison of Dissolved Oxygen Measurement Methods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C000"/>
              </a:solidFill>
            </c:spPr>
          </c:marker>
          <c:trendline>
            <c:trendlineType val="linear"/>
            <c:dispRSqr val="1"/>
            <c:dispEq val="0"/>
            <c:trendlineLbl>
              <c:layout>
                <c:manualLayout>
                  <c:x val="-5.7655130770991291E-4"/>
                  <c:y val="-0.1380482648002333"/>
                </c:manualLayout>
              </c:layout>
              <c:numFmt formatCode="General" sourceLinked="0"/>
            </c:trendlineLbl>
          </c:trendline>
          <c:xVal>
            <c:numRef>
              <c:f>Sheet1!$B$50:$B$60</c:f>
              <c:numCache>
                <c:formatCode>0.000</c:formatCode>
                <c:ptCount val="11"/>
                <c:pt idx="0">
                  <c:v>9.4267025895042345</c:v>
                </c:pt>
                <c:pt idx="1">
                  <c:v>9.2032278721850709</c:v>
                </c:pt>
                <c:pt idx="2">
                  <c:v>8.6814381185536753</c:v>
                </c:pt>
                <c:pt idx="3">
                  <c:v>8.6280116057434952</c:v>
                </c:pt>
                <c:pt idx="4">
                  <c:v>7.8052076040899241</c:v>
                </c:pt>
                <c:pt idx="5">
                  <c:v>1</c:v>
                </c:pt>
                <c:pt idx="6">
                  <c:v>52.5</c:v>
                </c:pt>
                <c:pt idx="7">
                  <c:v>74</c:v>
                </c:pt>
                <c:pt idx="8" formatCode="General">
                  <c:v>8.9723597715768992</c:v>
                </c:pt>
                <c:pt idx="9" formatCode="General">
                  <c:v>8.9284154414615244</c:v>
                </c:pt>
                <c:pt idx="10" formatCode="General">
                  <c:v>8.9217417812135924</c:v>
                </c:pt>
              </c:numCache>
            </c:numRef>
          </c:xVal>
          <c:yVal>
            <c:numRef>
              <c:f>Sheet1!$C$50:$C$60</c:f>
              <c:numCache>
                <c:formatCode>General</c:formatCode>
                <c:ptCount val="11"/>
                <c:pt idx="0">
                  <c:v>9.1552100000000003</c:v>
                </c:pt>
                <c:pt idx="1">
                  <c:v>9.2662800000000001</c:v>
                </c:pt>
                <c:pt idx="2">
                  <c:v>8.6023499999999995</c:v>
                </c:pt>
                <c:pt idx="3">
                  <c:v>8.3413799999999991</c:v>
                </c:pt>
                <c:pt idx="4">
                  <c:v>2.29786</c:v>
                </c:pt>
                <c:pt idx="5">
                  <c:v>8.6018600000000003</c:v>
                </c:pt>
                <c:pt idx="6">
                  <c:v>8.8361699999999992</c:v>
                </c:pt>
                <c:pt idx="7">
                  <c:v>8.6371800000000007</c:v>
                </c:pt>
                <c:pt idx="8">
                  <c:v>8.5682500000000008</c:v>
                </c:pt>
                <c:pt idx="9">
                  <c:v>8.5192499999999995</c:v>
                </c:pt>
                <c:pt idx="10">
                  <c:v>32.471069999999997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175104"/>
        <c:axId val="134268032"/>
      </c:scatterChart>
      <c:valAx>
        <c:axId val="150175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Lab DO Analysis (mg/L)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134268032"/>
        <c:crosses val="autoZero"/>
        <c:crossBetween val="midCat"/>
      </c:valAx>
      <c:valAx>
        <c:axId val="1342680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CTD DO  Analysis (mg/L)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01751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53450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53450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53</xdr:row>
      <xdr:rowOff>157162</xdr:rowOff>
    </xdr:from>
    <xdr:to>
      <xdr:col>11</xdr:col>
      <xdr:colOff>666750</xdr:colOff>
      <xdr:row>70</xdr:row>
      <xdr:rowOff>147637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60"/>
  <sheetViews>
    <sheetView tabSelected="1" workbookViewId="0">
      <selection activeCell="E61" sqref="E60:E61"/>
    </sheetView>
  </sheetViews>
  <sheetFormatPr defaultColWidth="11.42578125" defaultRowHeight="12.75"/>
  <cols>
    <col min="1" max="1" width="24.7109375" customWidth="1"/>
    <col min="2" max="2" width="13.28515625" bestFit="1" customWidth="1"/>
    <col min="3" max="3" width="13.85546875" bestFit="1" customWidth="1"/>
    <col min="4" max="4" width="11.42578125" customWidth="1"/>
    <col min="5" max="5" width="14" bestFit="1" customWidth="1"/>
    <col min="6" max="6" width="13.28515625" bestFit="1" customWidth="1"/>
    <col min="7" max="7" width="13.85546875" bestFit="1" customWidth="1"/>
    <col min="8" max="9" width="11.42578125" customWidth="1"/>
    <col min="10" max="10" width="16.28515625" bestFit="1" customWidth="1"/>
    <col min="11" max="11" width="19.85546875" bestFit="1" customWidth="1"/>
  </cols>
  <sheetData>
    <row r="1" spans="1:12" ht="61.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</row>
    <row r="2" spans="1:12" ht="15.75">
      <c r="A2" s="4" t="s">
        <v>1</v>
      </c>
      <c r="B2" s="4"/>
      <c r="C2" s="4"/>
      <c r="D2" s="4"/>
      <c r="E2" s="4"/>
      <c r="F2" s="4"/>
      <c r="G2" s="2"/>
      <c r="H2" s="4" t="s">
        <v>2</v>
      </c>
      <c r="I2" s="4"/>
      <c r="J2" s="5"/>
      <c r="K2" s="5"/>
    </row>
    <row r="3" spans="1:12" ht="15.75">
      <c r="A3" s="4" t="s">
        <v>3</v>
      </c>
      <c r="B3" s="4"/>
      <c r="C3" s="4"/>
      <c r="D3" s="4"/>
      <c r="E3" s="4"/>
      <c r="F3" s="4"/>
      <c r="G3" s="2"/>
      <c r="H3" s="4" t="s">
        <v>4</v>
      </c>
      <c r="I3" s="4"/>
      <c r="J3" s="5"/>
      <c r="K3" s="5"/>
    </row>
    <row r="4" spans="1:12" ht="15.75">
      <c r="A4" s="4" t="s">
        <v>5</v>
      </c>
      <c r="B4" s="4"/>
      <c r="C4" s="4"/>
      <c r="D4" s="4"/>
      <c r="E4" s="5"/>
      <c r="F4" s="4"/>
      <c r="G4" s="2"/>
      <c r="H4" s="6" t="s">
        <v>6</v>
      </c>
      <c r="I4" s="4" t="s">
        <v>7</v>
      </c>
      <c r="J4" s="2"/>
      <c r="K4" s="2"/>
    </row>
    <row r="5" spans="1:12" ht="15.75">
      <c r="A5" s="7"/>
      <c r="B5" s="7"/>
      <c r="C5" s="7"/>
      <c r="D5" s="7"/>
      <c r="E5" s="8"/>
      <c r="F5" s="7"/>
      <c r="G5" s="2"/>
      <c r="H5" s="6" t="s">
        <v>8</v>
      </c>
      <c r="I5" s="4" t="s">
        <v>9</v>
      </c>
      <c r="J5" s="5"/>
      <c r="K5" s="7"/>
    </row>
    <row r="6" spans="1:12" ht="15" thickBot="1">
      <c r="A6" s="9"/>
      <c r="B6" s="2"/>
      <c r="C6" s="2"/>
      <c r="D6" s="2"/>
      <c r="E6" s="2"/>
      <c r="F6" s="2"/>
      <c r="G6" s="2"/>
      <c r="H6" s="2"/>
      <c r="I6" s="10"/>
      <c r="J6" s="2"/>
      <c r="K6" s="2"/>
    </row>
    <row r="7" spans="1:12">
      <c r="A7" s="22" t="s">
        <v>10</v>
      </c>
      <c r="B7" s="23"/>
      <c r="C7" s="23"/>
      <c r="D7" s="23"/>
      <c r="E7" s="23"/>
      <c r="F7" s="23"/>
      <c r="G7" s="23"/>
      <c r="H7" s="23"/>
      <c r="I7" s="23"/>
      <c r="J7" s="23" t="s">
        <v>11</v>
      </c>
      <c r="K7" s="24">
        <v>20120505</v>
      </c>
    </row>
    <row r="8" spans="1:12">
      <c r="A8" s="25" t="s">
        <v>12</v>
      </c>
      <c r="B8" s="11" t="s">
        <v>30</v>
      </c>
      <c r="C8" s="11"/>
      <c r="D8" s="12"/>
      <c r="E8" s="12" t="s">
        <v>31</v>
      </c>
      <c r="F8" s="11"/>
      <c r="G8" s="11"/>
      <c r="H8" s="11"/>
      <c r="I8" s="11"/>
      <c r="J8" s="11" t="s">
        <v>13</v>
      </c>
      <c r="K8" s="26" t="s">
        <v>32</v>
      </c>
    </row>
    <row r="9" spans="1:12" ht="13.5" thickBot="1">
      <c r="A9" s="27" t="s">
        <v>14</v>
      </c>
      <c r="B9" s="28">
        <v>3.0000000000000001E-3</v>
      </c>
      <c r="C9" s="28"/>
      <c r="D9" s="29"/>
      <c r="E9" s="29" t="s">
        <v>15</v>
      </c>
      <c r="F9" s="29">
        <f>AVERAGE(0.488)</f>
        <v>0.48799999999999999</v>
      </c>
      <c r="G9" s="29"/>
      <c r="H9" s="29"/>
      <c r="I9" s="29"/>
      <c r="J9" s="28" t="s">
        <v>16</v>
      </c>
      <c r="K9" s="40" t="s">
        <v>33</v>
      </c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2" s="19" customFormat="1">
      <c r="A12" s="31" t="s">
        <v>17</v>
      </c>
      <c r="B12" s="32" t="s">
        <v>29</v>
      </c>
      <c r="C12" s="32" t="s">
        <v>18</v>
      </c>
      <c r="D12" s="32" t="s">
        <v>19</v>
      </c>
      <c r="E12" s="32" t="s">
        <v>20</v>
      </c>
      <c r="F12" s="32" t="s">
        <v>21</v>
      </c>
      <c r="G12" s="33"/>
      <c r="H12" s="33" t="s">
        <v>22</v>
      </c>
      <c r="I12" s="33"/>
      <c r="J12" s="32" t="s">
        <v>23</v>
      </c>
      <c r="K12" s="46"/>
      <c r="L12" s="47"/>
    </row>
    <row r="13" spans="1:12" s="19" customFormat="1" ht="12.75" customHeight="1">
      <c r="A13" s="60"/>
      <c r="B13" s="30"/>
      <c r="C13" s="30"/>
      <c r="D13" s="30" t="s">
        <v>24</v>
      </c>
      <c r="E13" s="30" t="s">
        <v>25</v>
      </c>
      <c r="F13" s="30" t="s">
        <v>25</v>
      </c>
      <c r="G13" s="30" t="s">
        <v>26</v>
      </c>
      <c r="H13" s="30" t="s">
        <v>27</v>
      </c>
      <c r="I13" s="30" t="s">
        <v>28</v>
      </c>
      <c r="J13" s="48"/>
      <c r="K13" s="49"/>
      <c r="L13" s="47"/>
    </row>
    <row r="14" spans="1:12" s="19" customFormat="1">
      <c r="A14" s="66">
        <v>25</v>
      </c>
      <c r="B14" s="18">
        <v>1</v>
      </c>
      <c r="C14" s="18"/>
      <c r="D14" s="20">
        <v>69</v>
      </c>
      <c r="E14" s="16">
        <v>147.72399999999999</v>
      </c>
      <c r="F14" s="16">
        <v>0.76400000000000001</v>
      </c>
      <c r="G14" s="16">
        <f>(50/(($E14-2)*($F$9-$B$9)))*($F14-$B$9)-0.0016</f>
        <v>0.53677122400855515</v>
      </c>
      <c r="H14" s="16">
        <f>16*$G14</f>
        <v>8.5883395841368824</v>
      </c>
      <c r="I14" s="16">
        <f>11.2*$G14</f>
        <v>6.0118377088958175</v>
      </c>
      <c r="J14" s="42"/>
      <c r="K14" s="42"/>
      <c r="L14" s="47"/>
    </row>
    <row r="15" spans="1:12" s="19" customFormat="1">
      <c r="A15" s="61">
        <v>32</v>
      </c>
      <c r="B15" s="18">
        <v>1</v>
      </c>
      <c r="C15" s="18"/>
      <c r="D15" s="20">
        <v>100</v>
      </c>
      <c r="E15" s="16">
        <v>145.64599999999999</v>
      </c>
      <c r="F15" s="16">
        <v>0.68700000000000006</v>
      </c>
      <c r="G15" s="16">
        <f t="shared" ref="G15:G35" si="0">(50/(($E15-2)*($F$9-$B$9)))*($F15-$B$9)-0.0016</f>
        <v>0.48929751136492339</v>
      </c>
      <c r="H15" s="16">
        <f t="shared" ref="H15:H35" si="1">16*$G15</f>
        <v>7.8287601818387742</v>
      </c>
      <c r="I15" s="16">
        <f t="shared" ref="I15:I35" si="2">11.2*$G15</f>
        <v>5.4801321272871419</v>
      </c>
      <c r="J15" s="42"/>
      <c r="K15" s="42"/>
      <c r="L15" s="47"/>
    </row>
    <row r="16" spans="1:12" s="19" customFormat="1">
      <c r="A16" s="61">
        <v>29</v>
      </c>
      <c r="B16" s="18">
        <v>1</v>
      </c>
      <c r="C16" s="18"/>
      <c r="D16" s="39">
        <v>100</v>
      </c>
      <c r="E16" s="16">
        <v>142.92099999999999</v>
      </c>
      <c r="F16" s="16">
        <v>0.67</v>
      </c>
      <c r="G16" s="16">
        <f t="shared" si="0"/>
        <v>0.48635343914631707</v>
      </c>
      <c r="H16" s="16">
        <f t="shared" si="1"/>
        <v>7.7816550263410731</v>
      </c>
      <c r="I16" s="16">
        <f t="shared" si="2"/>
        <v>5.4471585184387505</v>
      </c>
      <c r="J16" s="15"/>
      <c r="K16" s="14"/>
      <c r="L16" s="47"/>
    </row>
    <row r="17" spans="1:256" s="19" customFormat="1">
      <c r="A17" s="61">
        <v>30</v>
      </c>
      <c r="B17" s="35">
        <v>1</v>
      </c>
      <c r="C17" s="36"/>
      <c r="D17" s="34">
        <v>1</v>
      </c>
      <c r="E17" s="17">
        <v>140.54499999999999</v>
      </c>
      <c r="F17" s="17">
        <v>0.80700000000000005</v>
      </c>
      <c r="G17" s="17">
        <f t="shared" si="0"/>
        <v>0.5966648088212807</v>
      </c>
      <c r="H17" s="17">
        <f t="shared" si="1"/>
        <v>9.5466369411404912</v>
      </c>
      <c r="I17" s="17">
        <f t="shared" si="2"/>
        <v>6.6826458587983435</v>
      </c>
      <c r="J17" s="13"/>
      <c r="K17" s="13"/>
      <c r="L17" s="47"/>
    </row>
    <row r="18" spans="1:256" s="19" customFormat="1">
      <c r="A18" s="66">
        <v>28</v>
      </c>
      <c r="B18" s="18">
        <v>1</v>
      </c>
      <c r="C18" s="21"/>
      <c r="D18" s="41">
        <v>69</v>
      </c>
      <c r="E18" s="16">
        <v>145.63499999999999</v>
      </c>
      <c r="F18" s="16">
        <v>0.76</v>
      </c>
      <c r="G18" s="16">
        <f t="shared" si="0"/>
        <v>0.54173022670938187</v>
      </c>
      <c r="H18" s="16">
        <f t="shared" si="1"/>
        <v>8.6676836273501099</v>
      </c>
      <c r="I18" s="16">
        <f t="shared" si="2"/>
        <v>6.0673785391450767</v>
      </c>
      <c r="J18" s="15"/>
      <c r="K18" s="14"/>
      <c r="L18" s="47"/>
    </row>
    <row r="19" spans="1:256" s="19" customFormat="1">
      <c r="A19" s="61">
        <v>8</v>
      </c>
      <c r="B19" s="18">
        <v>4</v>
      </c>
      <c r="C19" s="18"/>
      <c r="D19" s="39">
        <v>2</v>
      </c>
      <c r="E19" s="16">
        <v>137.88900000000001</v>
      </c>
      <c r="F19" s="16">
        <v>0.76500000000000001</v>
      </c>
      <c r="G19" s="16">
        <f t="shared" si="0"/>
        <v>0.57649462893190639</v>
      </c>
      <c r="H19" s="16">
        <f t="shared" si="1"/>
        <v>9.2239140629105023</v>
      </c>
      <c r="I19" s="16">
        <f t="shared" si="2"/>
        <v>6.4567398440373509</v>
      </c>
      <c r="J19" s="42"/>
      <c r="K19" s="42"/>
      <c r="L19" s="47"/>
    </row>
    <row r="20" spans="1:256" s="19" customFormat="1">
      <c r="A20" s="61">
        <v>18</v>
      </c>
      <c r="B20" s="18">
        <v>4</v>
      </c>
      <c r="C20" s="21"/>
      <c r="D20" s="18">
        <v>35</v>
      </c>
      <c r="E20" s="16"/>
      <c r="F20" s="16"/>
      <c r="G20" s="16">
        <f t="shared" si="0"/>
        <v>0.15303917525773197</v>
      </c>
      <c r="H20" s="16">
        <f t="shared" si="1"/>
        <v>2.4486268041237116</v>
      </c>
      <c r="I20" s="16">
        <f t="shared" si="2"/>
        <v>1.7140387628865981</v>
      </c>
      <c r="J20" s="14" t="s">
        <v>34</v>
      </c>
      <c r="K20" s="14"/>
      <c r="L20" s="47"/>
    </row>
    <row r="21" spans="1:256" s="19" customFormat="1">
      <c r="A21" s="61">
        <v>27</v>
      </c>
      <c r="B21" s="35">
        <v>1</v>
      </c>
      <c r="C21" s="36"/>
      <c r="D21" s="35">
        <v>24</v>
      </c>
      <c r="E21" s="17">
        <v>145.50399999999999</v>
      </c>
      <c r="F21" s="17">
        <v>0.83</v>
      </c>
      <c r="G21" s="17">
        <f t="shared" si="0"/>
        <v>0.59251397562968899</v>
      </c>
      <c r="H21" s="17">
        <f t="shared" si="1"/>
        <v>9.4802236100750239</v>
      </c>
      <c r="I21" s="17">
        <f t="shared" si="2"/>
        <v>6.636156527052516</v>
      </c>
      <c r="J21" s="38"/>
      <c r="K21" s="13"/>
      <c r="L21" s="47"/>
    </row>
    <row r="22" spans="1:256" s="19" customFormat="1">
      <c r="A22" s="66">
        <v>13</v>
      </c>
      <c r="B22" s="18">
        <v>4</v>
      </c>
      <c r="C22" s="21"/>
      <c r="D22" s="41">
        <v>70</v>
      </c>
      <c r="E22" s="16">
        <v>138.06200000000001</v>
      </c>
      <c r="F22" s="16">
        <v>0.745</v>
      </c>
      <c r="G22" s="16">
        <f t="shared" si="0"/>
        <v>0.5606057985390831</v>
      </c>
      <c r="H22" s="16">
        <f t="shared" si="1"/>
        <v>8.9696927766253296</v>
      </c>
      <c r="I22" s="16">
        <f t="shared" si="2"/>
        <v>6.2787849436377305</v>
      </c>
      <c r="J22" s="14"/>
      <c r="K22" s="14"/>
      <c r="L22" s="47"/>
    </row>
    <row r="23" spans="1:256" s="19" customFormat="1">
      <c r="A23" s="61">
        <v>62</v>
      </c>
      <c r="B23" s="18">
        <v>3</v>
      </c>
      <c r="C23" s="18"/>
      <c r="D23" s="18">
        <v>2</v>
      </c>
      <c r="E23" s="16">
        <v>140.18299999999999</v>
      </c>
      <c r="F23" s="16">
        <v>0.755</v>
      </c>
      <c r="G23" s="16">
        <f t="shared" si="0"/>
        <v>0.55943698136439568</v>
      </c>
      <c r="H23" s="16">
        <f t="shared" si="1"/>
        <v>8.9509917018303309</v>
      </c>
      <c r="I23" s="16">
        <f t="shared" si="2"/>
        <v>6.2656941912812316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>
      <c r="A24" s="61">
        <v>33</v>
      </c>
      <c r="B24" s="18">
        <v>1</v>
      </c>
      <c r="C24" s="18"/>
      <c r="D24" s="50">
        <v>1</v>
      </c>
      <c r="E24" s="16">
        <v>144.81299999999999</v>
      </c>
      <c r="F24" s="16">
        <v>0.81100000000000005</v>
      </c>
      <c r="G24" s="16">
        <f t="shared" si="0"/>
        <v>0.58167301486674849</v>
      </c>
      <c r="H24" s="16">
        <f t="shared" si="1"/>
        <v>9.3067682378679759</v>
      </c>
      <c r="I24" s="16">
        <f t="shared" si="2"/>
        <v>6.514737766507583</v>
      </c>
      <c r="J24" s="42"/>
      <c r="K24" s="42"/>
      <c r="L24" s="47"/>
    </row>
    <row r="25" spans="1:256" s="19" customFormat="1">
      <c r="A25" s="61">
        <v>16</v>
      </c>
      <c r="B25" s="35">
        <v>4</v>
      </c>
      <c r="C25" s="36"/>
      <c r="D25" s="45">
        <v>35</v>
      </c>
      <c r="E25" s="17">
        <v>141.08500000000001</v>
      </c>
      <c r="F25" s="17">
        <v>0.76500000000000001</v>
      </c>
      <c r="G25" s="17">
        <f t="shared" si="0"/>
        <v>0.56321073466533289</v>
      </c>
      <c r="H25" s="17">
        <f t="shared" si="1"/>
        <v>9.0113717546453262</v>
      </c>
      <c r="I25" s="17">
        <f t="shared" si="2"/>
        <v>6.3079602282517282</v>
      </c>
      <c r="J25" s="13"/>
      <c r="K25" s="13"/>
      <c r="L25" s="47"/>
    </row>
    <row r="26" spans="1:256" s="19" customFormat="1">
      <c r="A26" s="67">
        <v>2</v>
      </c>
      <c r="B26" s="18">
        <v>3</v>
      </c>
      <c r="C26" s="39"/>
      <c r="D26" s="50">
        <v>124</v>
      </c>
      <c r="E26" s="16">
        <v>144.762</v>
      </c>
      <c r="F26" s="16">
        <v>0.77900000000000003</v>
      </c>
      <c r="G26" s="16">
        <f t="shared" si="0"/>
        <v>0.55877320855689883</v>
      </c>
      <c r="H26" s="16">
        <f t="shared" si="1"/>
        <v>8.9403713369103812</v>
      </c>
      <c r="I26" s="16">
        <f t="shared" si="2"/>
        <v>6.2582599358372661</v>
      </c>
      <c r="J26" s="14"/>
      <c r="K26" s="14"/>
      <c r="L26" s="47"/>
    </row>
    <row r="27" spans="1:256" s="19" customFormat="1">
      <c r="A27" s="62">
        <v>3</v>
      </c>
      <c r="B27" s="18">
        <v>3</v>
      </c>
      <c r="C27" s="18"/>
      <c r="D27" s="50">
        <v>124</v>
      </c>
      <c r="E27" s="16">
        <v>145.173</v>
      </c>
      <c r="F27" s="16">
        <v>0.77800000000000002</v>
      </c>
      <c r="G27" s="16">
        <f t="shared" si="0"/>
        <v>0.55644451409480022</v>
      </c>
      <c r="H27" s="16">
        <f t="shared" si="1"/>
        <v>8.9031122255168036</v>
      </c>
      <c r="I27" s="16">
        <f t="shared" si="2"/>
        <v>6.2321785578617623</v>
      </c>
      <c r="J27" s="42"/>
      <c r="K27" s="42"/>
      <c r="L27" s="47"/>
    </row>
    <row r="28" spans="1:256" s="19" customFormat="1">
      <c r="A28" s="61">
        <v>63</v>
      </c>
      <c r="B28" s="18">
        <v>3</v>
      </c>
      <c r="C28" s="18"/>
      <c r="D28" s="50">
        <v>65</v>
      </c>
      <c r="E28" s="16">
        <v>144.386</v>
      </c>
      <c r="F28" s="54">
        <v>0.77100000000000002</v>
      </c>
      <c r="G28" s="16">
        <f t="shared" si="0"/>
        <v>0.55446069228687345</v>
      </c>
      <c r="H28" s="16">
        <f t="shared" si="1"/>
        <v>8.8713710765899751</v>
      </c>
      <c r="I28" s="16">
        <f t="shared" si="2"/>
        <v>6.2099597536129822</v>
      </c>
      <c r="J28" s="51"/>
      <c r="K28" s="52"/>
    </row>
    <row r="29" spans="1:256" s="19" customFormat="1">
      <c r="A29" s="61">
        <v>9</v>
      </c>
      <c r="B29" s="35">
        <v>3</v>
      </c>
      <c r="C29" s="36"/>
      <c r="D29" s="34">
        <v>65</v>
      </c>
      <c r="E29" s="17">
        <v>141.66800000000001</v>
      </c>
      <c r="F29" s="17">
        <v>0.76600000000000001</v>
      </c>
      <c r="G29" s="17">
        <f t="shared" si="0"/>
        <v>0.56159123789581711</v>
      </c>
      <c r="H29" s="17">
        <f t="shared" si="1"/>
        <v>8.9854598063330737</v>
      </c>
      <c r="I29" s="17">
        <f t="shared" si="2"/>
        <v>6.2898218644331516</v>
      </c>
      <c r="J29" s="44"/>
      <c r="K29" s="44"/>
      <c r="L29" s="47"/>
    </row>
    <row r="30" spans="1:256" s="19" customFormat="1">
      <c r="A30" s="68">
        <v>15</v>
      </c>
      <c r="B30" s="18">
        <v>4</v>
      </c>
      <c r="C30" s="18"/>
      <c r="D30" s="50">
        <v>70</v>
      </c>
      <c r="E30" s="16">
        <v>146.57300000000001</v>
      </c>
      <c r="F30" s="16">
        <v>0.79300000000000004</v>
      </c>
      <c r="G30" s="16">
        <f t="shared" si="0"/>
        <v>0.56173685383212735</v>
      </c>
      <c r="H30" s="16">
        <f t="shared" si="1"/>
        <v>8.9877896613140376</v>
      </c>
      <c r="I30" s="16">
        <f t="shared" si="2"/>
        <v>6.2914527629198256</v>
      </c>
      <c r="J30" s="43"/>
      <c r="K30" s="43"/>
      <c r="L30" s="47"/>
    </row>
    <row r="31" spans="1:256" s="19" customFormat="1">
      <c r="A31" s="64">
        <v>17</v>
      </c>
      <c r="B31" s="18">
        <v>4</v>
      </c>
      <c r="C31" s="18"/>
      <c r="D31" s="50">
        <v>2</v>
      </c>
      <c r="E31" s="16">
        <v>136.59</v>
      </c>
      <c r="F31" s="16">
        <v>0.74199999999999999</v>
      </c>
      <c r="G31" s="16">
        <f t="shared" si="0"/>
        <v>0.56445666847692444</v>
      </c>
      <c r="H31" s="16">
        <f t="shared" si="1"/>
        <v>9.031306695630791</v>
      </c>
      <c r="I31" s="16">
        <f t="shared" si="2"/>
        <v>6.321914686941553</v>
      </c>
      <c r="J31" s="42"/>
      <c r="K31" s="42"/>
      <c r="L31" s="47"/>
    </row>
    <row r="32" spans="1:256" s="19" customFormat="1">
      <c r="A32" s="64">
        <v>10</v>
      </c>
      <c r="B32" s="18">
        <v>3</v>
      </c>
      <c r="C32" s="18"/>
      <c r="D32" s="18">
        <v>2</v>
      </c>
      <c r="E32" s="16">
        <v>136.785</v>
      </c>
      <c r="F32" s="16">
        <v>0.74</v>
      </c>
      <c r="G32" s="16">
        <f t="shared" si="0"/>
        <v>0.56210799008271672</v>
      </c>
      <c r="H32" s="16">
        <f t="shared" si="1"/>
        <v>8.9937278413234676</v>
      </c>
      <c r="I32" s="16">
        <f t="shared" si="2"/>
        <v>6.2956094889264271</v>
      </c>
      <c r="J32" s="15"/>
      <c r="K32" s="14"/>
      <c r="L32" s="47"/>
    </row>
    <row r="33" spans="1:12" s="19" customFormat="1">
      <c r="A33" s="65">
        <v>22</v>
      </c>
      <c r="B33" s="35">
        <v>1</v>
      </c>
      <c r="C33" s="36"/>
      <c r="D33" s="35">
        <v>56</v>
      </c>
      <c r="E33" s="17">
        <v>138.304</v>
      </c>
      <c r="F33" s="17">
        <v>0.72799999999999998</v>
      </c>
      <c r="G33" s="17">
        <f t="shared" si="0"/>
        <v>0.54674977727166563</v>
      </c>
      <c r="H33" s="17">
        <f t="shared" si="1"/>
        <v>8.74799643634665</v>
      </c>
      <c r="I33" s="17">
        <f t="shared" si="2"/>
        <v>6.123597505442655</v>
      </c>
      <c r="J33" s="13"/>
      <c r="K33" s="13"/>
      <c r="L33" s="47"/>
    </row>
    <row r="34" spans="1:12" s="19" customFormat="1">
      <c r="A34" s="66">
        <v>24</v>
      </c>
      <c r="B34" s="18">
        <v>1</v>
      </c>
      <c r="C34" s="18"/>
      <c r="D34" s="50">
        <v>56</v>
      </c>
      <c r="E34" s="16">
        <v>138.304</v>
      </c>
      <c r="F34" s="16">
        <v>0.71699999999999997</v>
      </c>
      <c r="G34" s="16">
        <f t="shared" si="0"/>
        <v>0.53842998754754379</v>
      </c>
      <c r="H34" s="16">
        <f t="shared" si="1"/>
        <v>8.6148798007607006</v>
      </c>
      <c r="I34" s="16">
        <f t="shared" si="2"/>
        <v>6.0304158605324902</v>
      </c>
      <c r="J34" s="42"/>
      <c r="K34" s="42"/>
      <c r="L34" s="47"/>
    </row>
    <row r="35" spans="1:12" s="19" customFormat="1">
      <c r="A35" s="61">
        <v>23</v>
      </c>
      <c r="B35" s="18">
        <v>1</v>
      </c>
      <c r="C35" s="18"/>
      <c r="D35" s="50">
        <v>24</v>
      </c>
      <c r="E35" s="16">
        <v>137.61699999999999</v>
      </c>
      <c r="F35" s="16">
        <v>0.73899999999999999</v>
      </c>
      <c r="G35" s="16">
        <f t="shared" si="0"/>
        <v>0.55788950839344487</v>
      </c>
      <c r="H35" s="16">
        <f t="shared" si="1"/>
        <v>8.9262321342951179</v>
      </c>
      <c r="I35" s="16">
        <f t="shared" si="2"/>
        <v>6.2483624940065825</v>
      </c>
      <c r="J35" s="42"/>
      <c r="K35" s="42"/>
      <c r="L35" s="47"/>
    </row>
    <row r="36" spans="1:12" s="57" customFormat="1">
      <c r="A36" s="61"/>
      <c r="B36" s="41"/>
      <c r="C36" s="55"/>
      <c r="D36" s="71"/>
      <c r="E36" s="58"/>
      <c r="F36" s="54"/>
      <c r="G36" s="54"/>
      <c r="H36" s="54"/>
      <c r="I36" s="54"/>
      <c r="J36" s="53"/>
      <c r="K36" s="53"/>
      <c r="L36" s="56"/>
    </row>
    <row r="37" spans="1:12" s="19" customFormat="1">
      <c r="A37" s="61"/>
      <c r="B37" s="35"/>
      <c r="C37" s="36"/>
      <c r="D37" s="45"/>
      <c r="E37" s="59"/>
      <c r="F37" s="17"/>
      <c r="G37" s="17"/>
      <c r="H37" s="17"/>
      <c r="I37" s="17"/>
      <c r="J37" s="38"/>
      <c r="K37" s="13"/>
      <c r="L37" s="47"/>
    </row>
    <row r="38" spans="1:12" s="19" customFormat="1">
      <c r="A38" s="68"/>
      <c r="B38" s="18"/>
      <c r="C38" s="21"/>
      <c r="D38" s="50"/>
      <c r="E38" s="16"/>
      <c r="F38" s="16"/>
      <c r="G38" s="16"/>
      <c r="H38" s="16"/>
      <c r="I38" s="16"/>
      <c r="L38" s="47"/>
    </row>
    <row r="39" spans="1:12" s="19" customFormat="1">
      <c r="A39" s="63"/>
      <c r="B39" s="18"/>
      <c r="C39" s="21"/>
      <c r="D39" s="50"/>
      <c r="E39" s="16"/>
      <c r="F39" s="16"/>
      <c r="G39" s="16"/>
      <c r="H39" s="16"/>
      <c r="I39" s="16"/>
      <c r="L39" s="47"/>
    </row>
    <row r="40" spans="1:12" s="19" customFormat="1">
      <c r="A40" s="63"/>
      <c r="B40" s="18"/>
      <c r="C40" s="21"/>
      <c r="D40" s="70"/>
      <c r="E40" s="16"/>
      <c r="F40" s="16"/>
      <c r="G40" s="16"/>
      <c r="H40" s="16"/>
      <c r="I40" s="16"/>
      <c r="L40" s="47"/>
    </row>
    <row r="41" spans="1:12" s="19" customFormat="1">
      <c r="A41" s="63"/>
      <c r="B41" s="35"/>
      <c r="C41" s="36"/>
      <c r="D41" s="36"/>
      <c r="E41" s="17"/>
      <c r="F41" s="17"/>
      <c r="G41" s="17"/>
      <c r="H41" s="17"/>
      <c r="I41" s="17"/>
      <c r="J41" s="37"/>
      <c r="K41" s="37"/>
      <c r="L41" s="47"/>
    </row>
    <row r="42" spans="1:12" s="19" customFormat="1">
      <c r="A42" s="66"/>
      <c r="B42" s="18"/>
      <c r="D42" s="50"/>
      <c r="E42" s="16"/>
      <c r="F42" s="16"/>
      <c r="G42" s="16"/>
      <c r="H42" s="16"/>
      <c r="I42" s="16"/>
      <c r="L42" s="47"/>
    </row>
    <row r="43" spans="1:12" s="19" customFormat="1">
      <c r="A43" s="61"/>
      <c r="B43" s="18"/>
      <c r="D43" s="50"/>
      <c r="E43" s="16"/>
      <c r="F43" s="54"/>
      <c r="G43" s="16"/>
      <c r="H43" s="16"/>
      <c r="I43" s="16"/>
      <c r="L43" s="47"/>
    </row>
    <row r="44" spans="1:12" s="19" customFormat="1">
      <c r="A44" s="61"/>
      <c r="B44" s="18"/>
      <c r="C44" s="21"/>
      <c r="D44" s="70"/>
      <c r="E44" s="16"/>
      <c r="F44" s="16"/>
      <c r="G44" s="16"/>
      <c r="H44" s="16"/>
      <c r="I44" s="16"/>
      <c r="L44" s="47"/>
    </row>
    <row r="45" spans="1:12" s="19" customFormat="1">
      <c r="A45" s="61"/>
      <c r="B45" s="35"/>
      <c r="C45" s="36"/>
      <c r="D45" s="37"/>
      <c r="E45" s="17"/>
      <c r="F45" s="17"/>
      <c r="G45" s="17"/>
      <c r="H45" s="17"/>
      <c r="I45" s="17"/>
      <c r="J45" s="37"/>
      <c r="K45" s="37"/>
      <c r="L45" s="47"/>
    </row>
    <row r="46" spans="1:12" s="19" customFormat="1" ht="18">
      <c r="A46" s="74" t="s">
        <v>38</v>
      </c>
      <c r="B46" s="18"/>
      <c r="C46" s="21"/>
      <c r="E46" s="16"/>
      <c r="F46" s="16"/>
      <c r="G46" s="16"/>
      <c r="H46" s="16"/>
      <c r="I46" s="16"/>
    </row>
    <row r="47" spans="1:12" s="19" customFormat="1">
      <c r="A47" s="69"/>
    </row>
    <row r="48" spans="1:12" s="19" customFormat="1">
      <c r="A48" s="72" t="s">
        <v>36</v>
      </c>
      <c r="B48" s="73"/>
      <c r="E48" s="73" t="s">
        <v>39</v>
      </c>
      <c r="F48" s="73"/>
      <c r="I48" s="73" t="s">
        <v>37</v>
      </c>
      <c r="J48" s="73"/>
    </row>
    <row r="49" spans="1:11" s="19" customFormat="1">
      <c r="A49" s="72" t="s">
        <v>35</v>
      </c>
      <c r="B49" s="73" t="s">
        <v>40</v>
      </c>
      <c r="C49" s="73" t="s">
        <v>41</v>
      </c>
      <c r="E49" s="19" t="s">
        <v>35</v>
      </c>
      <c r="F49" s="73" t="s">
        <v>40</v>
      </c>
      <c r="G49" s="73" t="s">
        <v>41</v>
      </c>
      <c r="I49" s="19" t="s">
        <v>35</v>
      </c>
      <c r="J49" s="73" t="s">
        <v>40</v>
      </c>
      <c r="K49" s="73" t="s">
        <v>41</v>
      </c>
    </row>
    <row r="50" spans="1:11" s="19" customFormat="1">
      <c r="A50">
        <v>1</v>
      </c>
      <c r="B50" s="14">
        <f>AVERAGE(H17,H24)</f>
        <v>9.4267025895042345</v>
      </c>
      <c r="C50" s="19">
        <v>9.1552100000000003</v>
      </c>
      <c r="E50" s="19">
        <v>2</v>
      </c>
      <c r="F50" s="14">
        <f>AVERAGE(H19,H31)</f>
        <v>9.1276103792706458</v>
      </c>
      <c r="G50" s="19">
        <v>8.6018600000000003</v>
      </c>
      <c r="I50" s="19">
        <v>2</v>
      </c>
      <c r="J50" s="14">
        <f>AVERAGE(H23,H32)</f>
        <v>8.9723597715768992</v>
      </c>
      <c r="K50" s="19">
        <v>8.5682500000000008</v>
      </c>
    </row>
    <row r="51" spans="1:11" s="19" customFormat="1">
      <c r="A51">
        <v>24</v>
      </c>
      <c r="B51" s="14">
        <f>AVERAGE(H21,H35)</f>
        <v>9.2032278721850709</v>
      </c>
      <c r="C51" s="19">
        <v>9.2662800000000001</v>
      </c>
      <c r="E51" s="19">
        <v>35</v>
      </c>
      <c r="F51" s="14">
        <f>AVERAGE(H20,H25)</f>
        <v>5.7299992793845185</v>
      </c>
      <c r="G51" s="19">
        <v>8.8361699999999992</v>
      </c>
      <c r="I51" s="19">
        <v>65</v>
      </c>
      <c r="J51" s="14">
        <f>AVERAGE(H28:H29)</f>
        <v>8.9284154414615244</v>
      </c>
      <c r="K51" s="19">
        <v>8.5192499999999995</v>
      </c>
    </row>
    <row r="52" spans="1:11" s="19" customFormat="1">
      <c r="A52">
        <v>56</v>
      </c>
      <c r="B52" s="14">
        <f>AVERAGE(H33:H34)</f>
        <v>8.6814381185536753</v>
      </c>
      <c r="C52" s="19">
        <v>8.6023499999999995</v>
      </c>
      <c r="E52" s="19">
        <v>70</v>
      </c>
      <c r="F52" s="14">
        <f>AVERAGE(H22,H30)</f>
        <v>8.9787412189696845</v>
      </c>
      <c r="G52" s="19">
        <v>8.6371800000000007</v>
      </c>
      <c r="I52" s="19">
        <v>124</v>
      </c>
      <c r="J52" s="14">
        <f>AVERAGE(H26:H27)</f>
        <v>8.9217417812135924</v>
      </c>
      <c r="K52" s="19">
        <v>32.471069999999997</v>
      </c>
    </row>
    <row r="53" spans="1:11" s="19" customFormat="1">
      <c r="A53">
        <v>69</v>
      </c>
      <c r="B53" s="14">
        <f>AVERAGE(H14,H18)</f>
        <v>8.6280116057434952</v>
      </c>
      <c r="C53" s="19">
        <v>8.3413799999999991</v>
      </c>
    </row>
    <row r="54" spans="1:11" s="19" customFormat="1">
      <c r="A54">
        <v>100</v>
      </c>
      <c r="B54" s="14">
        <f>AVERAGE(H15:H16)</f>
        <v>7.8052076040899241</v>
      </c>
      <c r="C54" s="19">
        <v>2.29786</v>
      </c>
    </row>
    <row r="55" spans="1:11" s="19" customFormat="1">
      <c r="A55"/>
      <c r="B55" s="14">
        <f>AVERAGE(D24,D36)</f>
        <v>1</v>
      </c>
      <c r="C55" s="19">
        <v>8.6018600000000003</v>
      </c>
    </row>
    <row r="56" spans="1:11">
      <c r="B56" s="14">
        <f>AVERAGE(D25,D30)</f>
        <v>52.5</v>
      </c>
      <c r="C56" s="19">
        <v>8.8361699999999992</v>
      </c>
    </row>
    <row r="57" spans="1:11">
      <c r="B57" s="14">
        <f>AVERAGE(D27,D35)</f>
        <v>74</v>
      </c>
      <c r="C57" s="19">
        <v>8.6371800000000007</v>
      </c>
    </row>
    <row r="58" spans="1:11">
      <c r="B58">
        <v>8.9723597715768992</v>
      </c>
      <c r="C58">
        <v>8.5682500000000008</v>
      </c>
    </row>
    <row r="59" spans="1:11">
      <c r="B59">
        <v>8.9284154414615244</v>
      </c>
      <c r="C59">
        <v>8.5192499999999995</v>
      </c>
    </row>
    <row r="60" spans="1:11">
      <c r="B60">
        <v>8.9217417812135924</v>
      </c>
      <c r="C60">
        <v>32.471069999999997</v>
      </c>
    </row>
  </sheetData>
  <phoneticPr fontId="0" type="noConversion"/>
  <pageMargins left="0.75" right="0.75" top="1" bottom="1" header="0.5" footer="0.5"/>
  <pageSetup scale="62" fitToHeight="6" orientation="portrait" horizontalDpi="4294967293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9" sqref="F49"/>
    </sheetView>
  </sheetViews>
  <sheetFormatPr defaultColWidth="11.42578125"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Chart2</vt:lpstr>
      <vt:lpstr>Chart1</vt:lpstr>
    </vt:vector>
  </TitlesOfParts>
  <Company>UWT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cgreen</dc:creator>
  <cp:lastModifiedBy>samans2</cp:lastModifiedBy>
  <cp:lastPrinted>2012-03-20T03:47:50Z</cp:lastPrinted>
  <dcterms:created xsi:type="dcterms:W3CDTF">2009-03-24T23:41:44Z</dcterms:created>
  <dcterms:modified xsi:type="dcterms:W3CDTF">2012-06-01T22:54:45Z</dcterms:modified>
</cp:coreProperties>
</file>