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080" yWindow="-210" windowWidth="15600" windowHeight="9240"/>
  </bookViews>
  <sheets>
    <sheet name="Blank Input Form" sheetId="1" r:id="rId1"/>
    <sheet name="Sheet1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1" l="1"/>
  <c r="L26" i="1"/>
  <c r="J26" i="1"/>
  <c r="E9" i="1"/>
  <c r="E10" i="1"/>
  <c r="E11" i="1"/>
  <c r="E12" i="1"/>
  <c r="E13" i="1"/>
  <c r="E14" i="1"/>
  <c r="E15" i="1"/>
  <c r="E16" i="1"/>
  <c r="E17" i="1"/>
  <c r="E18" i="1"/>
  <c r="E19" i="1"/>
  <c r="E8" i="1"/>
  <c r="H59" i="1"/>
  <c r="I59" i="1" s="1"/>
  <c r="E59" i="1"/>
  <c r="H58" i="1"/>
  <c r="I58" i="1" s="1"/>
  <c r="E58" i="1"/>
  <c r="H57" i="1"/>
  <c r="I57" i="1" s="1"/>
  <c r="E57" i="1"/>
  <c r="H56" i="1"/>
  <c r="I56" i="1" s="1"/>
  <c r="E56" i="1"/>
  <c r="H55" i="1"/>
  <c r="I55" i="1" s="1"/>
  <c r="E55" i="1"/>
  <c r="H54" i="1"/>
  <c r="I54" i="1" s="1"/>
  <c r="E54" i="1"/>
  <c r="H53" i="1"/>
  <c r="I53" i="1" s="1"/>
  <c r="E53" i="1"/>
  <c r="H52" i="1"/>
  <c r="I52" i="1" s="1"/>
  <c r="E52" i="1"/>
  <c r="H51" i="1"/>
  <c r="I51" i="1" s="1"/>
  <c r="E51" i="1"/>
  <c r="H50" i="1"/>
  <c r="I50" i="1" s="1"/>
  <c r="E50" i="1"/>
  <c r="H49" i="1"/>
  <c r="I49" i="1" s="1"/>
  <c r="E49" i="1"/>
  <c r="H48" i="1"/>
  <c r="I48" i="1" s="1"/>
  <c r="E48" i="1"/>
  <c r="H41" i="1"/>
  <c r="I41" i="1" s="1"/>
  <c r="E41" i="1"/>
  <c r="H40" i="1"/>
  <c r="I40" i="1" s="1"/>
  <c r="E40" i="1"/>
  <c r="I39" i="1"/>
  <c r="H39" i="1"/>
  <c r="E39" i="1"/>
  <c r="J39" i="1" s="1"/>
  <c r="H38" i="1"/>
  <c r="I38" i="1" s="1"/>
  <c r="E38" i="1"/>
  <c r="H37" i="1"/>
  <c r="I37" i="1" s="1"/>
  <c r="E37" i="1"/>
  <c r="H36" i="1"/>
  <c r="I36" i="1" s="1"/>
  <c r="E36" i="1"/>
  <c r="H35" i="1"/>
  <c r="I35" i="1" s="1"/>
  <c r="E35" i="1"/>
  <c r="H34" i="1"/>
  <c r="I34" i="1" s="1"/>
  <c r="E34" i="1"/>
  <c r="H33" i="1"/>
  <c r="I33" i="1" s="1"/>
  <c r="E33" i="1"/>
  <c r="H32" i="1"/>
  <c r="I32" i="1" s="1"/>
  <c r="E32" i="1"/>
  <c r="J35" i="1" l="1"/>
  <c r="J33" i="1"/>
  <c r="J37" i="1"/>
  <c r="J41" i="1"/>
  <c r="J48" i="1"/>
  <c r="J49" i="1"/>
  <c r="J50" i="1"/>
  <c r="J51" i="1"/>
  <c r="J52" i="1"/>
  <c r="J53" i="1"/>
  <c r="J54" i="1"/>
  <c r="J55" i="1"/>
  <c r="J56" i="1"/>
  <c r="J57" i="1"/>
  <c r="J58" i="1"/>
  <c r="J59" i="1"/>
  <c r="J34" i="1"/>
  <c r="J32" i="1"/>
  <c r="J36" i="1"/>
  <c r="J38" i="1"/>
  <c r="J40" i="1"/>
  <c r="G3" i="1" l="1"/>
  <c r="G2" i="1"/>
  <c r="H14" i="1"/>
  <c r="I14" i="1" s="1"/>
  <c r="J14" i="1" s="1"/>
  <c r="H15" i="1"/>
  <c r="I15" i="1" s="1"/>
  <c r="H16" i="1"/>
  <c r="I16" i="1" s="1"/>
  <c r="H17" i="1"/>
  <c r="I17" i="1" s="1"/>
  <c r="H18" i="1"/>
  <c r="I18" i="1" s="1"/>
  <c r="H19" i="1"/>
  <c r="I19" i="1" s="1"/>
  <c r="J16" i="1"/>
  <c r="J18" i="1" l="1"/>
  <c r="J15" i="1"/>
  <c r="J17" i="1"/>
  <c r="J19" i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J13" i="1" l="1"/>
  <c r="J12" i="1"/>
  <c r="J11" i="1"/>
  <c r="J9" i="1"/>
  <c r="J10" i="1"/>
  <c r="J8" i="1"/>
</calcChain>
</file>

<file path=xl/sharedStrings.xml><?xml version="1.0" encoding="utf-8"?>
<sst xmlns="http://schemas.openxmlformats.org/spreadsheetml/2006/main" count="88" uniqueCount="63">
  <si>
    <t>Species</t>
  </si>
  <si>
    <t>Cells Counted</t>
  </si>
  <si>
    <t>Volume counted (mL)</t>
  </si>
  <si>
    <t>initial Concentration (cells/mL)</t>
  </si>
  <si>
    <t># mL decanted</t>
  </si>
  <si>
    <t>Concentration (mL)</t>
  </si>
  <si>
    <t>volume factor</t>
  </si>
  <si>
    <t>Concentration Factor</t>
  </si>
  <si>
    <t>Concetration (cells/L)</t>
  </si>
  <si>
    <t>Surface</t>
  </si>
  <si>
    <t>Sam S.</t>
  </si>
  <si>
    <t>Station 3</t>
  </si>
  <si>
    <t>Magnification</t>
  </si>
  <si>
    <t>100x</t>
  </si>
  <si>
    <t>Depth of Transect (mm)</t>
  </si>
  <si>
    <t>Length of Transect (mm)</t>
  </si>
  <si>
    <t>Width of Transect (mm)</t>
  </si>
  <si>
    <t># of transects Counted</t>
  </si>
  <si>
    <t>Volume per transect (mL)</t>
  </si>
  <si>
    <t>Total Volume Counted (mL)</t>
  </si>
  <si>
    <t>Decant Volume (mL)</t>
  </si>
  <si>
    <t>Coscinodiscus</t>
  </si>
  <si>
    <t>Thalassionema</t>
  </si>
  <si>
    <t>Skeletonema</t>
  </si>
  <si>
    <t>Rhizosolenia</t>
  </si>
  <si>
    <t>Dictyocha</t>
  </si>
  <si>
    <t>Stephanopyxis</t>
  </si>
  <si>
    <t>Actinoptychus</t>
  </si>
  <si>
    <t>Polykrikos</t>
  </si>
  <si>
    <t>Pseudo-Nitzschia</t>
  </si>
  <si>
    <t>Chaetoceros</t>
  </si>
  <si>
    <t>Thalassiosira</t>
  </si>
  <si>
    <t>Protoperidinium</t>
  </si>
  <si>
    <t>Sampling Date</t>
  </si>
  <si>
    <t>Station Depth</t>
  </si>
  <si>
    <t>Counter</t>
  </si>
  <si>
    <t>Carolyn</t>
  </si>
  <si>
    <t>*</t>
  </si>
  <si>
    <t>Net Assessment</t>
  </si>
  <si>
    <t>Coscindiscus</t>
  </si>
  <si>
    <t>Eucampia</t>
  </si>
  <si>
    <t>Pseudo-nitzschia</t>
  </si>
  <si>
    <t>Station 4</t>
  </si>
  <si>
    <t>thalassionema</t>
  </si>
  <si>
    <t>thalassiosira</t>
  </si>
  <si>
    <t>protoperidinium</t>
  </si>
  <si>
    <t>actinoptychus</t>
  </si>
  <si>
    <t>chaetoceros</t>
  </si>
  <si>
    <t>cylindrotheca</t>
  </si>
  <si>
    <t>rhizosolenia</t>
  </si>
  <si>
    <t>dictyocha speculum</t>
  </si>
  <si>
    <t>skeletonema</t>
  </si>
  <si>
    <t>coscinodiscus</t>
  </si>
  <si>
    <t>dentonula</t>
  </si>
  <si>
    <t>odentella</t>
  </si>
  <si>
    <t>Station 1</t>
  </si>
  <si>
    <t>Station3</t>
  </si>
  <si>
    <t>station 1</t>
  </si>
  <si>
    <t>station 4</t>
  </si>
  <si>
    <t>Cylindrotheca</t>
  </si>
  <si>
    <t>Detonula</t>
  </si>
  <si>
    <t>Odontella</t>
  </si>
  <si>
    <t>Total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</si>
</sst>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'Blank Input Form'!#REF!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'Blank Input Form'!$A$8</c:f>
              <c:strCache>
                <c:ptCount val="1"/>
                <c:pt idx="0">
                  <c:v>Coscinodiscus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Form'!$B$8:$L$8</c:f>
              <c:numCache>
                <c:formatCode>General</c:formatCode>
                <c:ptCount val="3"/>
                <c:pt idx="0" formatCode="0">
                  <c:v>2165.3458057251742</c:v>
                </c:pt>
                <c:pt idx="1">
                  <c:v>222.93561619404318</c:v>
                </c:pt>
                <c:pt idx="2">
                  <c:v>683.76068376068372</c:v>
                </c:pt>
              </c:numCache>
            </c:numRef>
          </c:val>
        </c:ser>
        <c:ser>
          <c:idx val="2"/>
          <c:order val="2"/>
          <c:tx>
            <c:strRef>
              <c:f>'Blank Input Form'!$A$9</c:f>
              <c:strCache>
                <c:ptCount val="1"/>
                <c:pt idx="0">
                  <c:v>Thalassionema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Form'!$B$9:$L$9</c:f>
              <c:numCache>
                <c:formatCode>General</c:formatCode>
                <c:ptCount val="3"/>
                <c:pt idx="0" formatCode="0">
                  <c:v>3464.5532891602788</c:v>
                </c:pt>
                <c:pt idx="1">
                  <c:v>780.27465667915124</c:v>
                </c:pt>
                <c:pt idx="2">
                  <c:v>1709.4017094017092</c:v>
                </c:pt>
              </c:numCache>
            </c:numRef>
          </c:val>
        </c:ser>
        <c:ser>
          <c:idx val="3"/>
          <c:order val="3"/>
          <c:tx>
            <c:strRef>
              <c:f>'Blank Input Form'!$A$10</c:f>
              <c:strCache>
                <c:ptCount val="1"/>
                <c:pt idx="0">
                  <c:v>Skeletonema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Form'!$B$10:$L$10</c:f>
              <c:numCache>
                <c:formatCode>0</c:formatCode>
                <c:ptCount val="3"/>
                <c:pt idx="0">
                  <c:v>2381.880386297692</c:v>
                </c:pt>
                <c:pt idx="1">
                  <c:v>891.74246477617271</c:v>
                </c:pt>
                <c:pt idx="2" formatCode="General">
                  <c:v>2393.1623931623931</c:v>
                </c:pt>
              </c:numCache>
            </c:numRef>
          </c:val>
        </c:ser>
        <c:ser>
          <c:idx val="4"/>
          <c:order val="4"/>
          <c:tx>
            <c:strRef>
              <c:f>'Blank Input Form'!$A$11</c:f>
              <c:strCache>
                <c:ptCount val="1"/>
                <c:pt idx="0">
                  <c:v>Rhizosolenia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Form'!$B$11:$L$11</c:f>
              <c:numCache>
                <c:formatCode>General</c:formatCode>
                <c:ptCount val="3"/>
                <c:pt idx="0" formatCode="0">
                  <c:v>2598.4149668702094</c:v>
                </c:pt>
                <c:pt idx="1">
                  <c:v>0</c:v>
                </c:pt>
                <c:pt idx="2">
                  <c:v>341.88034188034186</c:v>
                </c:pt>
              </c:numCache>
            </c:numRef>
          </c:val>
        </c:ser>
        <c:ser>
          <c:idx val="5"/>
          <c:order val="5"/>
          <c:tx>
            <c:strRef>
              <c:f>'Blank Input Form'!$A$12</c:f>
              <c:strCache>
                <c:ptCount val="1"/>
                <c:pt idx="0">
                  <c:v>Dictyocha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Form'!$B$12:$L$12</c:f>
              <c:numCache>
                <c:formatCode>General</c:formatCode>
                <c:ptCount val="3"/>
                <c:pt idx="0" formatCode="0">
                  <c:v>1299.2074834351047</c:v>
                </c:pt>
                <c:pt idx="1">
                  <c:v>0</c:v>
                </c:pt>
                <c:pt idx="2">
                  <c:v>1367.5213675213674</c:v>
                </c:pt>
              </c:numCache>
            </c:numRef>
          </c:val>
        </c:ser>
        <c:ser>
          <c:idx val="6"/>
          <c:order val="6"/>
          <c:tx>
            <c:strRef>
              <c:f>'Blank Input Form'!$A$13</c:f>
              <c:strCache>
                <c:ptCount val="1"/>
                <c:pt idx="0">
                  <c:v>Stephanopyxis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Form'!$B$13:$L$13</c:f>
              <c:numCache>
                <c:formatCode>General</c:formatCode>
                <c:ptCount val="3"/>
                <c:pt idx="0" formatCode="0">
                  <c:v>433.06916114503485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'Blank Input Form'!$A$14</c:f>
              <c:strCache>
                <c:ptCount val="1"/>
                <c:pt idx="0">
                  <c:v>Actinoptychus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Form'!$B$14:$L$14</c:f>
              <c:numCache>
                <c:formatCode>General</c:formatCode>
                <c:ptCount val="3"/>
                <c:pt idx="0" formatCode="0">
                  <c:v>3897.6224503053136</c:v>
                </c:pt>
                <c:pt idx="1">
                  <c:v>4458.7123238808636</c:v>
                </c:pt>
                <c:pt idx="2">
                  <c:v>2222.2222222222222</c:v>
                </c:pt>
              </c:numCache>
            </c:numRef>
          </c:val>
        </c:ser>
        <c:ser>
          <c:idx val="8"/>
          <c:order val="8"/>
          <c:tx>
            <c:strRef>
              <c:f>'Blank Input Form'!$A$15</c:f>
              <c:strCache>
                <c:ptCount val="1"/>
                <c:pt idx="0">
                  <c:v>Polykrikos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Form'!$B$15:$L$15</c:f>
              <c:numCache>
                <c:formatCode>General</c:formatCode>
                <c:ptCount val="3"/>
                <c:pt idx="0" formatCode="0">
                  <c:v>216.53458057251743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'Blank Input Form'!$A$16</c:f>
              <c:strCache>
                <c:ptCount val="1"/>
                <c:pt idx="0">
                  <c:v>Pseudo-Nitzschia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Form'!$B$16:$L$16</c:f>
              <c:numCache>
                <c:formatCode>0</c:formatCode>
                <c:ptCount val="3"/>
                <c:pt idx="0">
                  <c:v>1299.2074834351047</c:v>
                </c:pt>
                <c:pt idx="1">
                  <c:v>222.93561619404318</c:v>
                </c:pt>
                <c:pt idx="2" formatCode="General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'Blank Input Form'!$A$17</c:f>
              <c:strCache>
                <c:ptCount val="1"/>
                <c:pt idx="0">
                  <c:v>Chaetoceros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Form'!$B$17:$L$17</c:f>
              <c:numCache>
                <c:formatCode>General</c:formatCode>
                <c:ptCount val="3"/>
                <c:pt idx="0" formatCode="0">
                  <c:v>1082.6729028625871</c:v>
                </c:pt>
                <c:pt idx="1">
                  <c:v>1226.1458890672375</c:v>
                </c:pt>
                <c:pt idx="2">
                  <c:v>854.70085470085462</c:v>
                </c:pt>
              </c:numCache>
            </c:numRef>
          </c:val>
        </c:ser>
        <c:ser>
          <c:idx val="11"/>
          <c:order val="11"/>
          <c:tx>
            <c:strRef>
              <c:f>'Blank Input Form'!$A$18</c:f>
              <c:strCache>
                <c:ptCount val="1"/>
                <c:pt idx="0">
                  <c:v>Thalassiosira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Form'!$B$18:$L$18</c:f>
              <c:numCache>
                <c:formatCode>General</c:formatCode>
                <c:ptCount val="3"/>
                <c:pt idx="0" formatCode="0">
                  <c:v>4330.6916114503483</c:v>
                </c:pt>
                <c:pt idx="1">
                  <c:v>4681.6479400749067</c:v>
                </c:pt>
                <c:pt idx="2">
                  <c:v>3760.6837606837607</c:v>
                </c:pt>
              </c:numCache>
            </c:numRef>
          </c:val>
        </c:ser>
        <c:ser>
          <c:idx val="12"/>
          <c:order val="12"/>
          <c:tx>
            <c:strRef>
              <c:f>'Blank Input Form'!$A$19</c:f>
              <c:strCache>
                <c:ptCount val="1"/>
                <c:pt idx="0">
                  <c:v>Protoperidinium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Form'!$B$19:$L$19</c:f>
              <c:numCache>
                <c:formatCode>General</c:formatCode>
                <c:ptCount val="3"/>
                <c:pt idx="0" formatCode="0">
                  <c:v>216.53458057251743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'Blank Input Form'!$A$20</c:f>
              <c:strCache>
                <c:ptCount val="1"/>
                <c:pt idx="0">
                  <c:v>Eucampia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Form'!$B$20:$L$20</c:f>
              <c:numCache>
                <c:formatCode>General</c:formatCode>
                <c:ptCount val="3"/>
                <c:pt idx="0">
                  <c:v>0</c:v>
                </c:pt>
                <c:pt idx="1">
                  <c:v>111.46780809702159</c:v>
                </c:pt>
                <c:pt idx="2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'Blank Input Form'!$A$21</c:f>
              <c:strCache>
                <c:ptCount val="1"/>
                <c:pt idx="0">
                  <c:v>Protoperidinium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Form'!$B$21:$L$21</c:f>
              <c:numCache>
                <c:formatCode>0</c:formatCode>
                <c:ptCount val="3"/>
                <c:pt idx="0" formatCode="General">
                  <c:v>0</c:v>
                </c:pt>
                <c:pt idx="1">
                  <c:v>222.93561619404318</c:v>
                </c:pt>
                <c:pt idx="2" formatCode="General">
                  <c:v>512.82051282051282</c:v>
                </c:pt>
              </c:numCache>
            </c:numRef>
          </c:val>
        </c:ser>
        <c:ser>
          <c:idx val="15"/>
          <c:order val="15"/>
          <c:tx>
            <c:strRef>
              <c:f>'Blank Input Form'!$A$22</c:f>
              <c:strCache>
                <c:ptCount val="1"/>
                <c:pt idx="0">
                  <c:v>Cylindrotheca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Form'!$B$22:$L$22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512.82051282051282</c:v>
                </c:pt>
              </c:numCache>
            </c:numRef>
          </c:val>
        </c:ser>
        <c:ser>
          <c:idx val="16"/>
          <c:order val="16"/>
          <c:tx>
            <c:strRef>
              <c:f>'Blank Input Form'!$A$23</c:f>
              <c:strCache>
                <c:ptCount val="1"/>
                <c:pt idx="0">
                  <c:v>Detonula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Form'!$B$23:$L$23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2735.0427350427349</c:v>
                </c:pt>
              </c:numCache>
            </c:numRef>
          </c:val>
        </c:ser>
        <c:ser>
          <c:idx val="17"/>
          <c:order val="17"/>
          <c:tx>
            <c:strRef>
              <c:f>'Blank Input Form'!$A$24</c:f>
              <c:strCache>
                <c:ptCount val="1"/>
                <c:pt idx="0">
                  <c:v>Odontella</c:v>
                </c:pt>
              </c:strCache>
            </c:strRef>
          </c:tx>
          <c:invertIfNegative val="0"/>
          <c:cat>
            <c:strRef>
              <c:f>'Blank Input Form'!$B$7:$L$7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Form'!$B$24:$L$24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854.70085470085462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34272"/>
        <c:axId val="74170752"/>
      </c:barChart>
      <c:catAx>
        <c:axId val="7413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74170752"/>
        <c:crosses val="autoZero"/>
        <c:auto val="1"/>
        <c:lblAlgn val="ctr"/>
        <c:lblOffset val="100"/>
        <c:noMultiLvlLbl val="0"/>
      </c:catAx>
      <c:valAx>
        <c:axId val="7417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13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Input Form'!$A$26:$I$26</c:f>
              <c:strCache>
                <c:ptCount val="1"/>
                <c:pt idx="0">
                  <c:v>Total Abundance</c:v>
                </c:pt>
              </c:strCache>
            </c:strRef>
          </c:tx>
          <c:invertIfNegative val="0"/>
          <c:cat>
            <c:strRef>
              <c:f>'Blank Input Form'!$J$25:$L$25</c:f>
              <c:strCache>
                <c:ptCount val="3"/>
                <c:pt idx="0">
                  <c:v>Station3</c:v>
                </c:pt>
                <c:pt idx="1">
                  <c:v>station 1</c:v>
                </c:pt>
                <c:pt idx="2">
                  <c:v>station 4</c:v>
                </c:pt>
              </c:strCache>
            </c:strRef>
          </c:cat>
          <c:val>
            <c:numRef>
              <c:f>'Blank Input Form'!$J$26:$L$26</c:f>
              <c:numCache>
                <c:formatCode>0</c:formatCode>
                <c:ptCount val="3"/>
                <c:pt idx="0">
                  <c:v>23385.734701831887</c:v>
                </c:pt>
                <c:pt idx="1">
                  <c:v>12818.797931157484</c:v>
                </c:pt>
                <c:pt idx="2">
                  <c:v>17948.717948717949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33280"/>
        <c:axId val="83635200"/>
      </c:barChart>
      <c:catAx>
        <c:axId val="8363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83635200"/>
        <c:crosses val="autoZero"/>
        <c:auto val="1"/>
        <c:lblAlgn val="ctr"/>
        <c:lblOffset val="100"/>
        <c:noMultiLvlLbl val="0"/>
      </c:catAx>
      <c:valAx>
        <c:axId val="8363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63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576261</xdr:colOff>
      <xdr:row>0</xdr:row>
      <xdr:rowOff>0</xdr:rowOff>
    </xdr:from>
    <xdr:to>
      <xdr:col>24</xdr:col>
      <xdr:colOff>28574</xdr:colOff>
      <xdr:row>22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204787</xdr:colOff>
      <xdr:row>23</xdr:row>
      <xdr:rowOff>0</xdr:rowOff>
    </xdr:from>
    <xdr:to>
      <xdr:col>23</xdr:col>
      <xdr:colOff>52387</xdr:colOff>
      <xdr:row>37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3" workbookViewId="0">
      <selection activeCell="A25" sqref="A25"/>
    </sheetView>
  </sheetViews>
  <sheetFormatPr defaultColWidth="8.85546875" defaultRowHeight="15" x14ac:dyDescent="0.25"/>
  <cols>
    <col min="1" max="1" width="23.28515625" bestFit="1" customWidth="1"/>
    <col min="2" max="2" width="13.42578125" hidden="1" customWidth="1"/>
    <col min="3" max="3" width="21.7109375" hidden="1" customWidth="1"/>
    <col min="4" max="4" width="20.42578125" hidden="1" customWidth="1"/>
    <col min="5" max="5" width="29" hidden="1" customWidth="1"/>
    <col min="6" max="6" width="25.5703125" hidden="1" customWidth="1"/>
    <col min="7" max="7" width="18.28515625" hidden="1" customWidth="1"/>
    <col min="8" max="8" width="13.42578125" hidden="1" customWidth="1"/>
    <col min="9" max="9" width="19.7109375" hidden="1" customWidth="1"/>
    <col min="10" max="10" width="20.28515625" bestFit="1" customWidth="1"/>
  </cols>
  <sheetData>
    <row r="1" spans="1:12" x14ac:dyDescent="0.25">
      <c r="A1" s="3" t="s">
        <v>10</v>
      </c>
      <c r="C1" t="s">
        <v>12</v>
      </c>
      <c r="D1" s="3" t="s">
        <v>13</v>
      </c>
      <c r="F1" t="s">
        <v>17</v>
      </c>
      <c r="G1">
        <v>4</v>
      </c>
    </row>
    <row r="2" spans="1:12" x14ac:dyDescent="0.25">
      <c r="A2" s="3" t="s">
        <v>11</v>
      </c>
      <c r="C2" t="s">
        <v>14</v>
      </c>
      <c r="D2" s="3">
        <v>1</v>
      </c>
      <c r="F2" t="s">
        <v>18</v>
      </c>
      <c r="G2">
        <f>(D2*D3*D4)*(1/1000)</f>
        <v>8.9499999999999996E-2</v>
      </c>
    </row>
    <row r="3" spans="1:12" x14ac:dyDescent="0.25">
      <c r="C3" t="s">
        <v>15</v>
      </c>
      <c r="D3">
        <v>50</v>
      </c>
      <c r="F3" t="s">
        <v>19</v>
      </c>
      <c r="G3">
        <f>G2*G1</f>
        <v>0.35799999999999998</v>
      </c>
    </row>
    <row r="4" spans="1:12" x14ac:dyDescent="0.25">
      <c r="C4" t="s">
        <v>16</v>
      </c>
      <c r="D4">
        <v>1.79</v>
      </c>
      <c r="F4" t="s">
        <v>20</v>
      </c>
      <c r="G4">
        <v>119</v>
      </c>
    </row>
    <row r="6" spans="1:12" x14ac:dyDescent="0.25">
      <c r="J6" t="s">
        <v>8</v>
      </c>
    </row>
    <row r="7" spans="1:12" x14ac:dyDescent="0.25">
      <c r="A7" s="1" t="s">
        <v>0</v>
      </c>
      <c r="J7" t="s">
        <v>56</v>
      </c>
      <c r="K7" t="s">
        <v>57</v>
      </c>
      <c r="L7" t="s">
        <v>58</v>
      </c>
    </row>
    <row r="8" spans="1:12" x14ac:dyDescent="0.25">
      <c r="A8" t="s">
        <v>21</v>
      </c>
      <c r="C8">
        <v>10</v>
      </c>
      <c r="D8">
        <v>0.35799999999999998</v>
      </c>
      <c r="E8">
        <f>C8/D8</f>
        <v>27.932960893854748</v>
      </c>
      <c r="F8">
        <v>119</v>
      </c>
      <c r="G8">
        <v>10</v>
      </c>
      <c r="H8">
        <f t="shared" ref="H8:H19" si="0">F8+10</f>
        <v>129</v>
      </c>
      <c r="I8">
        <f t="shared" ref="I8:I19" si="1">H8/G8</f>
        <v>12.9</v>
      </c>
      <c r="J8" s="2">
        <f t="shared" ref="J8:J19" si="2">(E8/I8)*1000</f>
        <v>2165.3458057251742</v>
      </c>
      <c r="K8">
        <v>222.93561619404318</v>
      </c>
      <c r="L8">
        <v>683.76068376068372</v>
      </c>
    </row>
    <row r="9" spans="1:12" x14ac:dyDescent="0.25">
      <c r="A9" t="s">
        <v>22</v>
      </c>
      <c r="C9">
        <v>16</v>
      </c>
      <c r="D9">
        <v>0.35799999999999998</v>
      </c>
      <c r="E9">
        <f t="shared" ref="E9:E19" si="3">C9/D9</f>
        <v>44.692737430167597</v>
      </c>
      <c r="F9">
        <v>119</v>
      </c>
      <c r="G9">
        <v>10</v>
      </c>
      <c r="H9">
        <f t="shared" si="0"/>
        <v>129</v>
      </c>
      <c r="I9">
        <f t="shared" si="1"/>
        <v>12.9</v>
      </c>
      <c r="J9" s="2">
        <f t="shared" si="2"/>
        <v>3464.5532891602788</v>
      </c>
      <c r="K9">
        <v>780.27465667915124</v>
      </c>
      <c r="L9">
        <v>1709.4017094017092</v>
      </c>
    </row>
    <row r="10" spans="1:12" x14ac:dyDescent="0.25">
      <c r="A10" t="s">
        <v>23</v>
      </c>
      <c r="C10">
        <v>11</v>
      </c>
      <c r="D10">
        <v>0.35799999999999998</v>
      </c>
      <c r="E10">
        <f t="shared" si="3"/>
        <v>30.726256983240226</v>
      </c>
      <c r="F10">
        <v>119</v>
      </c>
      <c r="G10">
        <v>10</v>
      </c>
      <c r="H10">
        <f t="shared" si="0"/>
        <v>129</v>
      </c>
      <c r="I10">
        <f t="shared" si="1"/>
        <v>12.9</v>
      </c>
      <c r="J10" s="2">
        <f t="shared" si="2"/>
        <v>2381.880386297692</v>
      </c>
      <c r="K10" s="2">
        <v>891.74246477617271</v>
      </c>
      <c r="L10">
        <v>2393.1623931623931</v>
      </c>
    </row>
    <row r="11" spans="1:12" x14ac:dyDescent="0.25">
      <c r="A11" t="s">
        <v>24</v>
      </c>
      <c r="C11">
        <v>12</v>
      </c>
      <c r="D11">
        <v>0.35799999999999998</v>
      </c>
      <c r="E11">
        <f t="shared" si="3"/>
        <v>33.519553072625698</v>
      </c>
      <c r="F11">
        <v>119</v>
      </c>
      <c r="G11">
        <v>10</v>
      </c>
      <c r="H11">
        <f t="shared" si="0"/>
        <v>129</v>
      </c>
      <c r="I11">
        <f t="shared" si="1"/>
        <v>12.9</v>
      </c>
      <c r="J11" s="2">
        <f t="shared" si="2"/>
        <v>2598.4149668702094</v>
      </c>
      <c r="K11">
        <v>0</v>
      </c>
      <c r="L11">
        <v>341.88034188034186</v>
      </c>
    </row>
    <row r="12" spans="1:12" x14ac:dyDescent="0.25">
      <c r="A12" t="s">
        <v>25</v>
      </c>
      <c r="C12">
        <v>6</v>
      </c>
      <c r="D12">
        <v>0.35799999999999998</v>
      </c>
      <c r="E12">
        <f t="shared" si="3"/>
        <v>16.759776536312849</v>
      </c>
      <c r="F12">
        <v>119</v>
      </c>
      <c r="G12">
        <v>10</v>
      </c>
      <c r="H12">
        <f t="shared" si="0"/>
        <v>129</v>
      </c>
      <c r="I12">
        <f t="shared" si="1"/>
        <v>12.9</v>
      </c>
      <c r="J12" s="2">
        <f t="shared" si="2"/>
        <v>1299.2074834351047</v>
      </c>
      <c r="K12">
        <v>0</v>
      </c>
      <c r="L12">
        <v>1367.5213675213674</v>
      </c>
    </row>
    <row r="13" spans="1:12" x14ac:dyDescent="0.25">
      <c r="A13" t="s">
        <v>26</v>
      </c>
      <c r="C13">
        <v>2</v>
      </c>
      <c r="D13">
        <v>0.35799999999999998</v>
      </c>
      <c r="E13">
        <f t="shared" si="3"/>
        <v>5.5865921787709496</v>
      </c>
      <c r="F13">
        <v>119</v>
      </c>
      <c r="G13">
        <v>10</v>
      </c>
      <c r="H13">
        <f t="shared" si="0"/>
        <v>129</v>
      </c>
      <c r="I13">
        <f t="shared" si="1"/>
        <v>12.9</v>
      </c>
      <c r="J13" s="2">
        <f t="shared" si="2"/>
        <v>433.06916114503485</v>
      </c>
      <c r="K13">
        <v>0</v>
      </c>
      <c r="L13">
        <v>0</v>
      </c>
    </row>
    <row r="14" spans="1:12" x14ac:dyDescent="0.25">
      <c r="A14" t="s">
        <v>27</v>
      </c>
      <c r="C14">
        <v>18</v>
      </c>
      <c r="D14">
        <v>0.35799999999999998</v>
      </c>
      <c r="E14">
        <f t="shared" si="3"/>
        <v>50.279329608938546</v>
      </c>
      <c r="F14">
        <v>119</v>
      </c>
      <c r="G14">
        <v>10</v>
      </c>
      <c r="H14">
        <f t="shared" si="0"/>
        <v>129</v>
      </c>
      <c r="I14">
        <f t="shared" si="1"/>
        <v>12.9</v>
      </c>
      <c r="J14" s="2">
        <f t="shared" si="2"/>
        <v>3897.6224503053136</v>
      </c>
      <c r="K14">
        <v>4458.7123238808636</v>
      </c>
      <c r="L14">
        <v>2222.2222222222222</v>
      </c>
    </row>
    <row r="15" spans="1:12" x14ac:dyDescent="0.25">
      <c r="A15" t="s">
        <v>28</v>
      </c>
      <c r="C15">
        <v>1</v>
      </c>
      <c r="D15">
        <v>0.35799999999999998</v>
      </c>
      <c r="E15">
        <f t="shared" si="3"/>
        <v>2.7932960893854748</v>
      </c>
      <c r="F15">
        <v>119</v>
      </c>
      <c r="G15">
        <v>10</v>
      </c>
      <c r="H15">
        <f t="shared" si="0"/>
        <v>129</v>
      </c>
      <c r="I15">
        <f t="shared" si="1"/>
        <v>12.9</v>
      </c>
      <c r="J15" s="2">
        <f t="shared" si="2"/>
        <v>216.53458057251743</v>
      </c>
      <c r="K15">
        <v>0</v>
      </c>
      <c r="L15">
        <v>0</v>
      </c>
    </row>
    <row r="16" spans="1:12" x14ac:dyDescent="0.25">
      <c r="A16" t="s">
        <v>29</v>
      </c>
      <c r="C16">
        <v>6</v>
      </c>
      <c r="D16">
        <v>0.35799999999999998</v>
      </c>
      <c r="E16">
        <f t="shared" si="3"/>
        <v>16.759776536312849</v>
      </c>
      <c r="F16">
        <v>119</v>
      </c>
      <c r="G16">
        <v>10</v>
      </c>
      <c r="H16">
        <f t="shared" si="0"/>
        <v>129</v>
      </c>
      <c r="I16">
        <f t="shared" si="1"/>
        <v>12.9</v>
      </c>
      <c r="J16" s="2">
        <f t="shared" si="2"/>
        <v>1299.2074834351047</v>
      </c>
      <c r="K16" s="2">
        <v>222.93561619404318</v>
      </c>
      <c r="L16">
        <v>0</v>
      </c>
    </row>
    <row r="17" spans="1:12" x14ac:dyDescent="0.25">
      <c r="A17" t="s">
        <v>30</v>
      </c>
      <c r="C17">
        <v>5</v>
      </c>
      <c r="D17">
        <v>0.35799999999999998</v>
      </c>
      <c r="E17">
        <f t="shared" si="3"/>
        <v>13.966480446927374</v>
      </c>
      <c r="F17">
        <v>119</v>
      </c>
      <c r="G17">
        <v>10</v>
      </c>
      <c r="H17">
        <f t="shared" si="0"/>
        <v>129</v>
      </c>
      <c r="I17">
        <f t="shared" si="1"/>
        <v>12.9</v>
      </c>
      <c r="J17" s="2">
        <f t="shared" si="2"/>
        <v>1082.6729028625871</v>
      </c>
      <c r="K17">
        <v>1226.1458890672375</v>
      </c>
      <c r="L17">
        <v>854.70085470085462</v>
      </c>
    </row>
    <row r="18" spans="1:12" x14ac:dyDescent="0.25">
      <c r="A18" t="s">
        <v>31</v>
      </c>
      <c r="C18">
        <v>20</v>
      </c>
      <c r="D18">
        <v>0.35799999999999998</v>
      </c>
      <c r="E18">
        <f t="shared" si="3"/>
        <v>55.865921787709496</v>
      </c>
      <c r="F18">
        <v>119</v>
      </c>
      <c r="G18">
        <v>10</v>
      </c>
      <c r="H18">
        <f t="shared" si="0"/>
        <v>129</v>
      </c>
      <c r="I18">
        <f t="shared" si="1"/>
        <v>12.9</v>
      </c>
      <c r="J18" s="2">
        <f t="shared" si="2"/>
        <v>4330.6916114503483</v>
      </c>
      <c r="K18">
        <v>4681.6479400749067</v>
      </c>
      <c r="L18">
        <v>3760.6837606837607</v>
      </c>
    </row>
    <row r="19" spans="1:12" x14ac:dyDescent="0.25">
      <c r="A19" t="s">
        <v>32</v>
      </c>
      <c r="C19">
        <v>1</v>
      </c>
      <c r="D19">
        <v>0.35799999999999998</v>
      </c>
      <c r="E19">
        <f t="shared" si="3"/>
        <v>2.7932960893854748</v>
      </c>
      <c r="F19">
        <v>119</v>
      </c>
      <c r="G19">
        <v>10</v>
      </c>
      <c r="H19">
        <f t="shared" si="0"/>
        <v>129</v>
      </c>
      <c r="I19">
        <f t="shared" si="1"/>
        <v>12.9</v>
      </c>
      <c r="J19" s="2">
        <f t="shared" si="2"/>
        <v>216.53458057251743</v>
      </c>
      <c r="K19">
        <v>0</v>
      </c>
      <c r="L19">
        <v>0</v>
      </c>
    </row>
    <row r="20" spans="1:12" x14ac:dyDescent="0.25">
      <c r="A20" s="6" t="s">
        <v>40</v>
      </c>
      <c r="J20">
        <v>0</v>
      </c>
      <c r="K20">
        <v>111.46780809702159</v>
      </c>
      <c r="L20">
        <v>0</v>
      </c>
    </row>
    <row r="21" spans="1:12" x14ac:dyDescent="0.25">
      <c r="A21" s="6" t="s">
        <v>32</v>
      </c>
      <c r="J21">
        <v>0</v>
      </c>
      <c r="K21" s="2">
        <v>222.93561619404318</v>
      </c>
      <c r="L21">
        <v>512.82051282051282</v>
      </c>
    </row>
    <row r="22" spans="1:12" x14ac:dyDescent="0.25">
      <c r="A22" s="6" t="s">
        <v>59</v>
      </c>
      <c r="J22">
        <v>0</v>
      </c>
      <c r="K22">
        <v>0</v>
      </c>
      <c r="L22">
        <v>512.82051282051282</v>
      </c>
    </row>
    <row r="23" spans="1:12" x14ac:dyDescent="0.25">
      <c r="A23" s="6" t="s">
        <v>60</v>
      </c>
      <c r="J23">
        <v>0</v>
      </c>
      <c r="K23">
        <v>0</v>
      </c>
      <c r="L23">
        <v>2735.0427350427349</v>
      </c>
    </row>
    <row r="24" spans="1:12" x14ac:dyDescent="0.25">
      <c r="A24" s="6" t="s">
        <v>61</v>
      </c>
      <c r="J24">
        <v>0</v>
      </c>
      <c r="K24">
        <v>0</v>
      </c>
      <c r="L24">
        <v>854.70085470085462</v>
      </c>
    </row>
    <row r="25" spans="1:12" x14ac:dyDescent="0.25">
      <c r="A25" s="6"/>
      <c r="J25" t="s">
        <v>56</v>
      </c>
      <c r="K25" t="s">
        <v>57</v>
      </c>
      <c r="L25" t="s">
        <v>58</v>
      </c>
    </row>
    <row r="26" spans="1:12" x14ac:dyDescent="0.25">
      <c r="A26" s="6" t="s">
        <v>62</v>
      </c>
      <c r="J26" s="2">
        <f>SUM(J8:J24)</f>
        <v>23385.734701831887</v>
      </c>
      <c r="K26" s="2">
        <f t="shared" ref="K26:L26" si="4">SUM(K8:K24)</f>
        <v>12818.797931157484</v>
      </c>
      <c r="L26" s="2">
        <f t="shared" si="4"/>
        <v>17948.717948717949</v>
      </c>
    </row>
    <row r="27" spans="1:12" x14ac:dyDescent="0.25">
      <c r="A27" s="3" t="s">
        <v>55</v>
      </c>
      <c r="B27">
        <v>1</v>
      </c>
      <c r="D27" s="3" t="s">
        <v>33</v>
      </c>
      <c r="E27" s="4">
        <v>41034</v>
      </c>
    </row>
    <row r="28" spans="1:12" x14ac:dyDescent="0.25">
      <c r="A28" s="3" t="s">
        <v>34</v>
      </c>
      <c r="D28" s="3" t="s">
        <v>35</v>
      </c>
      <c r="E28" t="s">
        <v>36</v>
      </c>
    </row>
    <row r="30" spans="1:12" x14ac:dyDescent="0.25">
      <c r="A30" s="5" t="s">
        <v>9</v>
      </c>
      <c r="C30" t="s">
        <v>37</v>
      </c>
      <c r="F30" t="s">
        <v>37</v>
      </c>
    </row>
    <row r="31" spans="1:12" x14ac:dyDescent="0.25">
      <c r="A31" s="1" t="s">
        <v>0</v>
      </c>
      <c r="B31" s="1" t="s">
        <v>38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8</v>
      </c>
    </row>
    <row r="32" spans="1:12" x14ac:dyDescent="0.25">
      <c r="A32" s="6" t="s">
        <v>27</v>
      </c>
      <c r="C32" s="6">
        <v>40</v>
      </c>
      <c r="D32">
        <v>0.71199999999999997</v>
      </c>
      <c r="E32">
        <f t="shared" ref="E32:E41" si="5">C32/D32</f>
        <v>56.17977528089888</v>
      </c>
      <c r="F32">
        <v>116</v>
      </c>
      <c r="G32">
        <v>10</v>
      </c>
      <c r="H32">
        <f t="shared" ref="H32:H41" si="6">F32+10</f>
        <v>126</v>
      </c>
      <c r="I32">
        <f t="shared" ref="I32:I41" si="7">H32/G32</f>
        <v>12.6</v>
      </c>
      <c r="J32" s="2">
        <f t="shared" ref="J32:J41" si="8">(E32/I32)*1000</f>
        <v>4458.7123238808636</v>
      </c>
    </row>
    <row r="33" spans="1:10" x14ac:dyDescent="0.25">
      <c r="A33" s="6" t="s">
        <v>30</v>
      </c>
      <c r="C33" s="6">
        <v>11</v>
      </c>
      <c r="D33">
        <v>0.71199999999999997</v>
      </c>
      <c r="E33">
        <f t="shared" si="5"/>
        <v>15.449438202247192</v>
      </c>
      <c r="F33">
        <v>116</v>
      </c>
      <c r="G33">
        <v>10</v>
      </c>
      <c r="H33">
        <f t="shared" si="6"/>
        <v>126</v>
      </c>
      <c r="I33">
        <f t="shared" si="7"/>
        <v>12.6</v>
      </c>
      <c r="J33" s="2">
        <f t="shared" si="8"/>
        <v>1226.1458890672375</v>
      </c>
    </row>
    <row r="34" spans="1:10" x14ac:dyDescent="0.25">
      <c r="A34" s="6" t="s">
        <v>39</v>
      </c>
      <c r="C34" s="6">
        <v>2</v>
      </c>
      <c r="D34">
        <v>0.71199999999999997</v>
      </c>
      <c r="E34">
        <f t="shared" si="5"/>
        <v>2.808988764044944</v>
      </c>
      <c r="F34">
        <v>116</v>
      </c>
      <c r="G34">
        <v>10</v>
      </c>
      <c r="H34">
        <f t="shared" si="6"/>
        <v>126</v>
      </c>
      <c r="I34">
        <f t="shared" si="7"/>
        <v>12.6</v>
      </c>
      <c r="J34" s="2">
        <f t="shared" si="8"/>
        <v>222.93561619404318</v>
      </c>
    </row>
    <row r="35" spans="1:10" x14ac:dyDescent="0.25">
      <c r="A35" s="6" t="s">
        <v>40</v>
      </c>
      <c r="C35" s="6">
        <v>1</v>
      </c>
      <c r="D35">
        <v>0.71199999999999997</v>
      </c>
      <c r="E35">
        <f>C35/D35</f>
        <v>1.404494382022472</v>
      </c>
      <c r="F35">
        <v>116</v>
      </c>
      <c r="G35">
        <v>10</v>
      </c>
      <c r="H35">
        <f>F35+10</f>
        <v>126</v>
      </c>
      <c r="I35">
        <f>H35/G35</f>
        <v>12.6</v>
      </c>
      <c r="J35" s="2">
        <f>(E35/I35)*1000</f>
        <v>111.46780809702159</v>
      </c>
    </row>
    <row r="36" spans="1:10" x14ac:dyDescent="0.25">
      <c r="A36" s="6" t="s">
        <v>32</v>
      </c>
      <c r="C36" s="6">
        <v>2</v>
      </c>
      <c r="D36">
        <v>0.71199999999999997</v>
      </c>
      <c r="E36">
        <f t="shared" si="5"/>
        <v>2.808988764044944</v>
      </c>
      <c r="F36">
        <v>116</v>
      </c>
      <c r="G36">
        <v>10</v>
      </c>
      <c r="H36">
        <f t="shared" si="6"/>
        <v>126</v>
      </c>
      <c r="I36">
        <f t="shared" si="7"/>
        <v>12.6</v>
      </c>
      <c r="J36" s="2">
        <f t="shared" si="8"/>
        <v>222.93561619404318</v>
      </c>
    </row>
    <row r="37" spans="1:10" x14ac:dyDescent="0.25">
      <c r="A37" s="6" t="s">
        <v>41</v>
      </c>
      <c r="C37" s="6">
        <v>2</v>
      </c>
      <c r="D37">
        <v>0.71199999999999997</v>
      </c>
      <c r="E37">
        <f t="shared" si="5"/>
        <v>2.808988764044944</v>
      </c>
      <c r="F37">
        <v>116</v>
      </c>
      <c r="G37">
        <v>10</v>
      </c>
      <c r="H37">
        <f t="shared" si="6"/>
        <v>126</v>
      </c>
      <c r="I37">
        <f t="shared" si="7"/>
        <v>12.6</v>
      </c>
      <c r="J37" s="2">
        <f t="shared" si="8"/>
        <v>222.93561619404318</v>
      </c>
    </row>
    <row r="38" spans="1:10" x14ac:dyDescent="0.25">
      <c r="A38" s="6" t="s">
        <v>23</v>
      </c>
      <c r="C38" s="6">
        <v>8</v>
      </c>
      <c r="D38">
        <v>0.71199999999999997</v>
      </c>
      <c r="E38">
        <f t="shared" si="5"/>
        <v>11.235955056179776</v>
      </c>
      <c r="F38">
        <v>116</v>
      </c>
      <c r="G38">
        <v>10</v>
      </c>
      <c r="H38">
        <f t="shared" si="6"/>
        <v>126</v>
      </c>
      <c r="I38">
        <f t="shared" si="7"/>
        <v>12.6</v>
      </c>
      <c r="J38" s="2">
        <f t="shared" si="8"/>
        <v>891.74246477617271</v>
      </c>
    </row>
    <row r="39" spans="1:10" x14ac:dyDescent="0.25">
      <c r="A39" s="6" t="s">
        <v>22</v>
      </c>
      <c r="C39" s="6">
        <v>7</v>
      </c>
      <c r="D39">
        <v>0.71199999999999997</v>
      </c>
      <c r="E39">
        <f t="shared" si="5"/>
        <v>9.8314606741573041</v>
      </c>
      <c r="F39">
        <v>116</v>
      </c>
      <c r="G39">
        <v>10</v>
      </c>
      <c r="H39">
        <f t="shared" si="6"/>
        <v>126</v>
      </c>
      <c r="I39">
        <f t="shared" si="7"/>
        <v>12.6</v>
      </c>
      <c r="J39" s="2">
        <f t="shared" si="8"/>
        <v>780.27465667915124</v>
      </c>
    </row>
    <row r="40" spans="1:10" x14ac:dyDescent="0.25">
      <c r="A40" s="6" t="s">
        <v>31</v>
      </c>
      <c r="C40" s="6">
        <v>42</v>
      </c>
      <c r="D40">
        <v>0.71199999999999997</v>
      </c>
      <c r="E40">
        <f t="shared" si="5"/>
        <v>58.988764044943821</v>
      </c>
      <c r="F40">
        <v>116</v>
      </c>
      <c r="G40">
        <v>10</v>
      </c>
      <c r="H40">
        <f t="shared" si="6"/>
        <v>126</v>
      </c>
      <c r="I40">
        <f t="shared" si="7"/>
        <v>12.6</v>
      </c>
      <c r="J40" s="2">
        <f t="shared" si="8"/>
        <v>4681.6479400749067</v>
      </c>
    </row>
    <row r="41" spans="1:10" x14ac:dyDescent="0.25">
      <c r="A41" s="6" t="s">
        <v>41</v>
      </c>
      <c r="C41" s="6">
        <v>2</v>
      </c>
      <c r="D41">
        <v>0.71199999999999997</v>
      </c>
      <c r="E41">
        <f t="shared" si="5"/>
        <v>2.808988764044944</v>
      </c>
      <c r="F41">
        <v>116</v>
      </c>
      <c r="G41">
        <v>10</v>
      </c>
      <c r="H41">
        <f t="shared" si="6"/>
        <v>126</v>
      </c>
      <c r="I41">
        <f t="shared" si="7"/>
        <v>12.6</v>
      </c>
      <c r="J41" s="2">
        <f t="shared" si="8"/>
        <v>222.93561619404318</v>
      </c>
    </row>
    <row r="43" spans="1:10" x14ac:dyDescent="0.25">
      <c r="A43" s="3"/>
      <c r="D43" s="3"/>
    </row>
    <row r="44" spans="1:10" x14ac:dyDescent="0.25">
      <c r="A44" s="3" t="s">
        <v>42</v>
      </c>
      <c r="D44" s="3"/>
    </row>
    <row r="46" spans="1:10" x14ac:dyDescent="0.25">
      <c r="A46" t="s">
        <v>9</v>
      </c>
    </row>
    <row r="47" spans="1:10" x14ac:dyDescent="0.25">
      <c r="A47" s="1" t="s">
        <v>0</v>
      </c>
      <c r="B47" s="1"/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1" t="s">
        <v>7</v>
      </c>
      <c r="J47" s="1" t="s">
        <v>8</v>
      </c>
    </row>
    <row r="48" spans="1:10" x14ac:dyDescent="0.25">
      <c r="A48" t="s">
        <v>43</v>
      </c>
      <c r="C48">
        <v>10</v>
      </c>
      <c r="D48">
        <v>0.45</v>
      </c>
      <c r="E48">
        <f>C48/D48</f>
        <v>22.222222222222221</v>
      </c>
      <c r="F48">
        <v>120</v>
      </c>
      <c r="G48">
        <v>10</v>
      </c>
      <c r="H48">
        <f t="shared" ref="H48:H59" si="9">F48+10</f>
        <v>130</v>
      </c>
      <c r="I48">
        <f t="shared" ref="I48:I59" si="10">H48/G48</f>
        <v>13</v>
      </c>
      <c r="J48" s="2">
        <f t="shared" ref="J48:J59" si="11">(E48/I48)*1000</f>
        <v>1709.4017094017092</v>
      </c>
    </row>
    <row r="49" spans="1:10" x14ac:dyDescent="0.25">
      <c r="A49" t="s">
        <v>44</v>
      </c>
      <c r="C49">
        <v>22</v>
      </c>
      <c r="D49">
        <v>0.45</v>
      </c>
      <c r="E49">
        <f t="shared" ref="E49:E59" si="12">C49/D49</f>
        <v>48.888888888888886</v>
      </c>
      <c r="F49">
        <v>120</v>
      </c>
      <c r="G49">
        <v>10</v>
      </c>
      <c r="H49">
        <f t="shared" si="9"/>
        <v>130</v>
      </c>
      <c r="I49">
        <f t="shared" si="10"/>
        <v>13</v>
      </c>
      <c r="J49" s="2">
        <f t="shared" si="11"/>
        <v>3760.6837606837607</v>
      </c>
    </row>
    <row r="50" spans="1:10" x14ac:dyDescent="0.25">
      <c r="A50" t="s">
        <v>45</v>
      </c>
      <c r="C50">
        <v>3</v>
      </c>
      <c r="D50">
        <v>0.45</v>
      </c>
      <c r="E50">
        <f t="shared" si="12"/>
        <v>6.6666666666666661</v>
      </c>
      <c r="F50">
        <v>120</v>
      </c>
      <c r="G50">
        <v>10</v>
      </c>
      <c r="H50">
        <f t="shared" si="9"/>
        <v>130</v>
      </c>
      <c r="I50">
        <f t="shared" si="10"/>
        <v>13</v>
      </c>
      <c r="J50" s="2">
        <f t="shared" si="11"/>
        <v>512.82051282051282</v>
      </c>
    </row>
    <row r="51" spans="1:10" x14ac:dyDescent="0.25">
      <c r="A51" t="s">
        <v>46</v>
      </c>
      <c r="C51">
        <v>13</v>
      </c>
      <c r="D51">
        <v>0.45</v>
      </c>
      <c r="E51">
        <f t="shared" si="12"/>
        <v>28.888888888888889</v>
      </c>
      <c r="F51">
        <v>120</v>
      </c>
      <c r="G51">
        <v>10</v>
      </c>
      <c r="H51">
        <f t="shared" si="9"/>
        <v>130</v>
      </c>
      <c r="I51">
        <f t="shared" si="10"/>
        <v>13</v>
      </c>
      <c r="J51" s="2">
        <f t="shared" si="11"/>
        <v>2222.2222222222222</v>
      </c>
    </row>
    <row r="52" spans="1:10" x14ac:dyDescent="0.25">
      <c r="A52" t="s">
        <v>47</v>
      </c>
      <c r="C52">
        <v>5</v>
      </c>
      <c r="D52">
        <v>0.45</v>
      </c>
      <c r="E52">
        <f t="shared" si="12"/>
        <v>11.111111111111111</v>
      </c>
      <c r="F52">
        <v>120</v>
      </c>
      <c r="G52">
        <v>10</v>
      </c>
      <c r="H52">
        <f t="shared" si="9"/>
        <v>130</v>
      </c>
      <c r="I52">
        <f t="shared" si="10"/>
        <v>13</v>
      </c>
      <c r="J52" s="2">
        <f t="shared" si="11"/>
        <v>854.70085470085462</v>
      </c>
    </row>
    <row r="53" spans="1:10" x14ac:dyDescent="0.25">
      <c r="A53" t="s">
        <v>48</v>
      </c>
      <c r="C53">
        <v>3</v>
      </c>
      <c r="D53">
        <v>0.45</v>
      </c>
      <c r="E53">
        <f t="shared" si="12"/>
        <v>6.6666666666666661</v>
      </c>
      <c r="F53">
        <v>120</v>
      </c>
      <c r="G53">
        <v>10</v>
      </c>
      <c r="H53">
        <f t="shared" si="9"/>
        <v>130</v>
      </c>
      <c r="I53">
        <f t="shared" si="10"/>
        <v>13</v>
      </c>
      <c r="J53" s="2">
        <f t="shared" si="11"/>
        <v>512.82051282051282</v>
      </c>
    </row>
    <row r="54" spans="1:10" x14ac:dyDescent="0.25">
      <c r="A54" t="s">
        <v>49</v>
      </c>
      <c r="C54">
        <v>2</v>
      </c>
      <c r="D54">
        <v>0.45</v>
      </c>
      <c r="E54">
        <f t="shared" si="12"/>
        <v>4.4444444444444446</v>
      </c>
      <c r="F54">
        <v>120</v>
      </c>
      <c r="G54">
        <v>10</v>
      </c>
      <c r="H54">
        <f t="shared" si="9"/>
        <v>130</v>
      </c>
      <c r="I54">
        <f t="shared" si="10"/>
        <v>13</v>
      </c>
      <c r="J54" s="2">
        <f t="shared" si="11"/>
        <v>341.88034188034186</v>
      </c>
    </row>
    <row r="55" spans="1:10" x14ac:dyDescent="0.25">
      <c r="A55" t="s">
        <v>50</v>
      </c>
      <c r="C55">
        <v>8</v>
      </c>
      <c r="D55">
        <v>0.45</v>
      </c>
      <c r="E55">
        <f t="shared" si="12"/>
        <v>17.777777777777779</v>
      </c>
      <c r="F55">
        <v>120</v>
      </c>
      <c r="G55">
        <v>10</v>
      </c>
      <c r="H55">
        <f t="shared" si="9"/>
        <v>130</v>
      </c>
      <c r="I55">
        <f t="shared" si="10"/>
        <v>13</v>
      </c>
      <c r="J55" s="2">
        <f t="shared" si="11"/>
        <v>1367.5213675213674</v>
      </c>
    </row>
    <row r="56" spans="1:10" x14ac:dyDescent="0.25">
      <c r="A56" t="s">
        <v>51</v>
      </c>
      <c r="C56">
        <v>14</v>
      </c>
      <c r="D56">
        <v>0.45</v>
      </c>
      <c r="E56">
        <f t="shared" si="12"/>
        <v>31.111111111111111</v>
      </c>
      <c r="F56">
        <v>120</v>
      </c>
      <c r="G56">
        <v>10</v>
      </c>
      <c r="H56">
        <f t="shared" si="9"/>
        <v>130</v>
      </c>
      <c r="I56">
        <f t="shared" si="10"/>
        <v>13</v>
      </c>
      <c r="J56" s="2">
        <f t="shared" si="11"/>
        <v>2393.1623931623931</v>
      </c>
    </row>
    <row r="57" spans="1:10" x14ac:dyDescent="0.25">
      <c r="A57" t="s">
        <v>52</v>
      </c>
      <c r="C57">
        <v>4</v>
      </c>
      <c r="D57">
        <v>0.45</v>
      </c>
      <c r="E57">
        <f t="shared" si="12"/>
        <v>8.8888888888888893</v>
      </c>
      <c r="F57">
        <v>120</v>
      </c>
      <c r="G57">
        <v>10</v>
      </c>
      <c r="H57">
        <f t="shared" si="9"/>
        <v>130</v>
      </c>
      <c r="I57">
        <f t="shared" si="10"/>
        <v>13</v>
      </c>
      <c r="J57" s="2">
        <f t="shared" si="11"/>
        <v>683.76068376068372</v>
      </c>
    </row>
    <row r="58" spans="1:10" x14ac:dyDescent="0.25">
      <c r="A58" t="s">
        <v>53</v>
      </c>
      <c r="C58">
        <v>16</v>
      </c>
      <c r="D58">
        <v>0.45</v>
      </c>
      <c r="E58">
        <f t="shared" si="12"/>
        <v>35.555555555555557</v>
      </c>
      <c r="F58">
        <v>120</v>
      </c>
      <c r="G58">
        <v>10</v>
      </c>
      <c r="H58">
        <f t="shared" si="9"/>
        <v>130</v>
      </c>
      <c r="I58">
        <f t="shared" si="10"/>
        <v>13</v>
      </c>
      <c r="J58" s="2">
        <f t="shared" si="11"/>
        <v>2735.0427350427349</v>
      </c>
    </row>
    <row r="59" spans="1:10" x14ac:dyDescent="0.25">
      <c r="A59" t="s">
        <v>54</v>
      </c>
      <c r="C59">
        <v>5</v>
      </c>
      <c r="D59">
        <v>0.45</v>
      </c>
      <c r="E59">
        <f t="shared" si="12"/>
        <v>11.111111111111111</v>
      </c>
      <c r="F59">
        <v>120</v>
      </c>
      <c r="G59">
        <v>10</v>
      </c>
      <c r="H59">
        <f t="shared" si="9"/>
        <v>130</v>
      </c>
      <c r="I59">
        <f t="shared" si="10"/>
        <v>13</v>
      </c>
      <c r="J59" s="2">
        <f t="shared" si="11"/>
        <v>854.70085470085462</v>
      </c>
    </row>
  </sheetData>
  <phoneticPr fontId="2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Input Form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 Birds</dc:creator>
  <cp:lastModifiedBy>Kendra</cp:lastModifiedBy>
  <cp:lastPrinted>2008-12-22T01:33:10Z</cp:lastPrinted>
  <dcterms:created xsi:type="dcterms:W3CDTF">2008-11-23T20:28:13Z</dcterms:created>
  <dcterms:modified xsi:type="dcterms:W3CDTF">2012-05-28T21:41:01Z</dcterms:modified>
</cp:coreProperties>
</file>