
<file path=[Content_Types].xml><?xml version="1.0" encoding="utf-8"?>
<Types xmlns="http://schemas.openxmlformats.org/package/2006/content-types">
  <Override PartName="/xl/chartsheets/sheet2.xml" ContentType="application/vnd.openxmlformats-officedocument.spreadsheetml.chartsheet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harts/chart1.xml" ContentType="application/vnd.openxmlformats-officedocument.drawingml.chart+xml"/>
  <Override PartName="/xl/sharedStrings.xml" ContentType="application/vnd.openxmlformats-officedocument.spreadsheetml.sharedStrings+xml"/>
  <Default Extension="rels" ContentType="application/vnd.openxmlformats-package.relationship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hartsheets/sheet1.xml" ContentType="application/vnd.openxmlformats-officedocument.spreadsheetml.chartshee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460" yWindow="460" windowWidth="21160" windowHeight="13580" firstSheet="2" activeTab="2"/>
  </bookViews>
  <sheets>
    <sheet name="Chart2" sheetId="5" r:id="rId1"/>
    <sheet name="Chart1" sheetId="4" r:id="rId2"/>
    <sheet name="Sheet1" sheetId="1" r:id="rId3"/>
    <sheet name="Sheet2" sheetId="2" r:id="rId4"/>
    <sheet name="Sheet3" sheetId="3" r:id="rId5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80" i="1"/>
  <c r="I80"/>
  <c r="H80"/>
  <c r="G68"/>
  <c r="I68"/>
  <c r="H68"/>
  <c r="G67"/>
  <c r="I67"/>
  <c r="H67"/>
  <c r="G66"/>
  <c r="I66"/>
  <c r="H66"/>
  <c r="G65"/>
  <c r="I65"/>
  <c r="H65"/>
  <c r="G64"/>
  <c r="I64"/>
  <c r="H64"/>
  <c r="G63"/>
  <c r="I63"/>
  <c r="H63"/>
  <c r="G62"/>
  <c r="I62"/>
  <c r="H62"/>
  <c r="G61"/>
  <c r="I61"/>
  <c r="H61"/>
  <c r="G60"/>
  <c r="I60"/>
  <c r="H60"/>
  <c r="G59"/>
  <c r="I59"/>
  <c r="H59"/>
  <c r="G58"/>
  <c r="I58"/>
  <c r="H58"/>
  <c r="G57"/>
  <c r="I57"/>
  <c r="H57"/>
  <c r="G56"/>
  <c r="I56"/>
  <c r="H56"/>
  <c r="G55"/>
  <c r="I55"/>
  <c r="H55"/>
  <c r="G54"/>
  <c r="I54"/>
  <c r="H54"/>
  <c r="G53"/>
  <c r="I53"/>
  <c r="H53"/>
  <c r="G52"/>
  <c r="I52"/>
  <c r="H52"/>
  <c r="G51"/>
  <c r="I51"/>
  <c r="H51"/>
  <c r="G50"/>
  <c r="I50"/>
  <c r="H50"/>
  <c r="G73"/>
  <c r="I73"/>
  <c r="H73"/>
  <c r="G72"/>
  <c r="I72"/>
  <c r="H72"/>
  <c r="G71"/>
  <c r="I71"/>
  <c r="H71"/>
  <c r="G70"/>
  <c r="I70"/>
  <c r="H70"/>
  <c r="G69"/>
  <c r="I69"/>
  <c r="H69"/>
  <c r="G79"/>
  <c r="I79"/>
  <c r="H79"/>
  <c r="G78"/>
  <c r="I78"/>
  <c r="H78"/>
  <c r="G77"/>
  <c r="I77"/>
  <c r="H77"/>
  <c r="G76"/>
  <c r="I76"/>
  <c r="H76"/>
  <c r="G75"/>
  <c r="I75"/>
  <c r="H75"/>
  <c r="G74"/>
  <c r="I74"/>
  <c r="H74"/>
  <c r="G90"/>
  <c r="I90"/>
  <c r="H90"/>
  <c r="G83"/>
  <c r="I83"/>
  <c r="H83"/>
  <c r="G91"/>
  <c r="I91"/>
  <c r="H91"/>
  <c r="G82"/>
  <c r="I82"/>
  <c r="H82"/>
  <c r="G81"/>
  <c r="I81"/>
  <c r="H81"/>
  <c r="G89"/>
  <c r="I89"/>
  <c r="H89"/>
  <c r="G85"/>
  <c r="I85"/>
  <c r="H85"/>
  <c r="G88"/>
  <c r="I88"/>
  <c r="H88"/>
  <c r="G84"/>
  <c r="I84"/>
  <c r="H84"/>
  <c r="G87"/>
  <c r="I87"/>
  <c r="H87"/>
  <c r="G86"/>
  <c r="I86"/>
  <c r="H86"/>
  <c r="F9"/>
  <c r="G36"/>
  <c r="I36"/>
  <c r="G38"/>
  <c r="I38"/>
  <c r="G40"/>
  <c r="I40"/>
  <c r="G42"/>
  <c r="I42"/>
  <c r="G44"/>
  <c r="I44"/>
  <c r="G46"/>
  <c r="I46"/>
  <c r="G48"/>
  <c r="I48"/>
  <c r="H36"/>
  <c r="H38"/>
  <c r="H40"/>
  <c r="H42"/>
  <c r="H44"/>
  <c r="H46"/>
  <c r="H48"/>
  <c r="G33"/>
  <c r="G34"/>
  <c r="G35"/>
  <c r="H35"/>
  <c r="G37"/>
  <c r="I37"/>
  <c r="G39"/>
  <c r="I39"/>
  <c r="G41"/>
  <c r="I41"/>
  <c r="G43"/>
  <c r="I43"/>
  <c r="G45"/>
  <c r="I45"/>
  <c r="G47"/>
  <c r="I47"/>
  <c r="G49"/>
  <c r="I49"/>
  <c r="H49"/>
  <c r="H47"/>
  <c r="H45"/>
  <c r="H43"/>
  <c r="H41"/>
  <c r="H39"/>
  <c r="H37"/>
  <c r="I35"/>
  <c r="G24"/>
  <c r="G14"/>
  <c r="I14"/>
  <c r="G16"/>
  <c r="H16"/>
  <c r="H34"/>
  <c r="G18"/>
  <c r="G30"/>
  <c r="H30"/>
  <c r="G32"/>
  <c r="H32"/>
  <c r="G28"/>
  <c r="H28"/>
  <c r="G31"/>
  <c r="H31"/>
  <c r="G29"/>
  <c r="H29"/>
  <c r="G27"/>
  <c r="G26"/>
  <c r="G25"/>
  <c r="G23"/>
  <c r="H24"/>
  <c r="I24"/>
  <c r="G22"/>
  <c r="G21"/>
  <c r="G20"/>
  <c r="G19"/>
  <c r="G17"/>
  <c r="G15"/>
  <c r="I16"/>
  <c r="H14"/>
  <c r="I34"/>
  <c r="I32"/>
  <c r="I30"/>
  <c r="H18"/>
  <c r="I18"/>
  <c r="I31"/>
  <c r="I29"/>
  <c r="I28"/>
  <c r="I26"/>
  <c r="H26"/>
  <c r="I27"/>
  <c r="H27"/>
  <c r="H33"/>
  <c r="I33"/>
  <c r="I25"/>
  <c r="H25"/>
  <c r="I23"/>
  <c r="H23"/>
  <c r="H19"/>
  <c r="I19"/>
  <c r="I20"/>
  <c r="H20"/>
  <c r="H22"/>
  <c r="I22"/>
  <c r="H15"/>
  <c r="I15"/>
  <c r="H17"/>
  <c r="I17"/>
  <c r="H21"/>
  <c r="I21"/>
</calcChain>
</file>

<file path=xl/sharedStrings.xml><?xml version="1.0" encoding="utf-8"?>
<sst xmlns="http://schemas.openxmlformats.org/spreadsheetml/2006/main" count="74" uniqueCount="72">
  <si>
    <r>
      <t>UW</t>
    </r>
    <r>
      <rPr>
        <sz val="14"/>
        <color indexed="28"/>
        <rFont val="Poster Bodoni ATT"/>
        <family val="1"/>
      </rPr>
      <t>University of Washington Oceanography Technical Services</t>
    </r>
  </si>
  <si>
    <t>School of Oceanography, Box 357940</t>
  </si>
  <si>
    <t>Marine Chemistry Laboratory</t>
  </si>
  <si>
    <t>University of Washington</t>
  </si>
  <si>
    <t>Katherine A. Krogslund, Manager</t>
  </si>
  <si>
    <t>Seattle, WA  98195-7940</t>
  </si>
  <si>
    <t>Phone:</t>
  </si>
  <si>
    <t>(206)-543-9235</t>
  </si>
  <si>
    <t>E-mail:</t>
  </si>
  <si>
    <t>kkrog@u.washington.edu</t>
  </si>
  <si>
    <t>Customer:</t>
  </si>
  <si>
    <t>Date:</t>
  </si>
  <si>
    <t>Ship/Site:</t>
  </si>
  <si>
    <t>Analyst:</t>
  </si>
  <si>
    <t>Blank(ml):</t>
  </si>
  <si>
    <t>Standard(ml):</t>
  </si>
  <si>
    <t>Filename:</t>
  </si>
  <si>
    <t>Bottle #</t>
  </si>
  <si>
    <t>Niskin #</t>
  </si>
  <si>
    <t>Depth</t>
  </si>
  <si>
    <t>Bottle Volume</t>
  </si>
  <si>
    <t>Buret Titer</t>
  </si>
  <si>
    <t>Dissolved Oxygen Concentration</t>
  </si>
  <si>
    <t>Comments</t>
  </si>
  <si>
    <t>m</t>
  </si>
  <si>
    <t>ml</t>
  </si>
  <si>
    <t>mg-at/liter</t>
  </si>
  <si>
    <t>mg/liter</t>
  </si>
  <si>
    <t>ml/liter</t>
  </si>
  <si>
    <t>Station ID</t>
    <phoneticPr fontId="0" type="noConversion"/>
  </si>
  <si>
    <t>Sam, Carolyn</t>
  </si>
  <si>
    <t>20120511oxygen.xls</t>
  </si>
  <si>
    <t>Wheelander</t>
  </si>
  <si>
    <t>Cruise: Hood Canal</t>
  </si>
  <si>
    <t>ox450</t>
  </si>
  <si>
    <t>ox456</t>
  </si>
  <si>
    <t>ox437</t>
  </si>
  <si>
    <t>ox443</t>
  </si>
  <si>
    <t>ox444</t>
  </si>
  <si>
    <t>ox438</t>
  </si>
  <si>
    <t>ox449</t>
  </si>
  <si>
    <t>ox455</t>
  </si>
  <si>
    <t>ox436</t>
  </si>
  <si>
    <t>ox442</t>
  </si>
  <si>
    <t>ox448</t>
  </si>
  <si>
    <t>ox454</t>
  </si>
  <si>
    <t>ox435</t>
  </si>
  <si>
    <t>ox441</t>
  </si>
  <si>
    <t>ox447</t>
  </si>
  <si>
    <t>ox453</t>
  </si>
  <si>
    <t>ox434</t>
  </si>
  <si>
    <t>ox440</t>
  </si>
  <si>
    <t>ox446</t>
  </si>
  <si>
    <t>ox452</t>
  </si>
  <si>
    <t>ox433</t>
  </si>
  <si>
    <t>ox439</t>
  </si>
  <si>
    <t>ox451</t>
  </si>
  <si>
    <t>ox445</t>
  </si>
  <si>
    <t>ox72</t>
  </si>
  <si>
    <t>ox66</t>
  </si>
  <si>
    <t>ox60</t>
  </si>
  <si>
    <t>ox54</t>
  </si>
  <si>
    <t>ox53</t>
  </si>
  <si>
    <t>ox59</t>
  </si>
  <si>
    <t>ox65</t>
  </si>
  <si>
    <t>ox71</t>
  </si>
  <si>
    <t>ox70</t>
  </si>
  <si>
    <t>ox64</t>
  </si>
  <si>
    <t>ox052</t>
  </si>
  <si>
    <t>ox058</t>
  </si>
  <si>
    <t>strong reflection @ 50m</t>
  </si>
  <si>
    <t>*top of bottle messenger got stuck, bottom cracked open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</si>
</sst>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"/>
    <numFmt numFmtId="166" formatCode="0.000"/>
  </numFmts>
  <fonts count="15">
    <font>
      <sz val="10"/>
      <name val="Arial"/>
    </font>
    <font>
      <sz val="10"/>
      <name val="Arial"/>
    </font>
    <font>
      <sz val="48"/>
      <color indexed="28"/>
      <name val="Poster Bodoni ATT"/>
      <family val="1"/>
    </font>
    <font>
      <sz val="14"/>
      <color indexed="28"/>
      <name val="Poster Bodoni ATT"/>
      <family val="1"/>
    </font>
    <font>
      <b/>
      <sz val="14"/>
      <name val="Times New Roman"/>
    </font>
    <font>
      <b/>
      <sz val="12"/>
      <name val="Geneva"/>
    </font>
    <font>
      <b/>
      <sz val="12"/>
      <name val="Arial"/>
    </font>
    <font>
      <b/>
      <sz val="10"/>
      <name val="Geneva"/>
    </font>
    <font>
      <b/>
      <sz val="10"/>
      <name val="Arial"/>
    </font>
    <font>
      <i/>
      <sz val="11"/>
      <name val="Geneva"/>
    </font>
    <font>
      <sz val="10"/>
      <name val="Geneva"/>
    </font>
    <font>
      <b/>
      <sz val="10"/>
      <name val="Arial"/>
    </font>
    <font>
      <sz val="10"/>
      <name val="Arial"/>
    </font>
    <font>
      <b/>
      <sz val="10"/>
      <name val="Arial"/>
    </font>
    <font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lightGray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164" fontId="2" fillId="0" borderId="0" xfId="0" applyNumberFormat="1" applyFont="1"/>
    <xf numFmtId="164" fontId="0" fillId="0" borderId="0" xfId="0" applyNumberFormat="1"/>
    <xf numFmtId="164" fontId="4" fillId="0" borderId="0" xfId="0" applyNumberFormat="1" applyFont="1"/>
    <xf numFmtId="164" fontId="5" fillId="0" borderId="0" xfId="0" applyNumberFormat="1" applyFont="1"/>
    <xf numFmtId="164" fontId="6" fillId="0" borderId="0" xfId="0" applyNumberFormat="1" applyFont="1"/>
    <xf numFmtId="164" fontId="5" fillId="0" borderId="0" xfId="0" applyNumberFormat="1" applyFont="1" applyAlignment="1">
      <alignment horizontal="left"/>
    </xf>
    <xf numFmtId="164" fontId="7" fillId="0" borderId="0" xfId="0" applyNumberFormat="1" applyFont="1"/>
    <xf numFmtId="164" fontId="8" fillId="0" borderId="0" xfId="0" applyNumberFormat="1" applyFont="1"/>
    <xf numFmtId="164" fontId="9" fillId="0" borderId="0" xfId="0" applyNumberFormat="1" applyFont="1"/>
    <xf numFmtId="164" fontId="10" fillId="0" borderId="0" xfId="0" applyNumberFormat="1" applyFont="1"/>
    <xf numFmtId="164" fontId="0" fillId="2" borderId="0" xfId="0" applyNumberFormat="1" applyFill="1" applyBorder="1"/>
    <xf numFmtId="164" fontId="0" fillId="2" borderId="0" xfId="0" applyNumberFormat="1" applyFill="1" applyBorder="1" applyAlignment="1">
      <alignment horizontal="left"/>
    </xf>
    <xf numFmtId="164" fontId="0" fillId="0" borderId="0" xfId="0" applyNumberFormat="1" applyFill="1" applyBorder="1"/>
    <xf numFmtId="164" fontId="0" fillId="0" borderId="1" xfId="0" applyNumberFormat="1" applyFill="1" applyBorder="1"/>
    <xf numFmtId="1" fontId="0" fillId="0" borderId="0" xfId="0" applyNumberFormat="1" applyFill="1" applyBorder="1"/>
    <xf numFmtId="0" fontId="0" fillId="0" borderId="0" xfId="0" applyBorder="1"/>
    <xf numFmtId="0" fontId="0" fillId="0" borderId="0" xfId="0" applyFill="1" applyBorder="1"/>
    <xf numFmtId="164" fontId="0" fillId="2" borderId="2" xfId="0" applyNumberFormat="1" applyFill="1" applyBorder="1"/>
    <xf numFmtId="164" fontId="0" fillId="2" borderId="3" xfId="0" applyNumberFormat="1" applyFill="1" applyBorder="1"/>
    <xf numFmtId="164" fontId="0" fillId="2" borderId="5" xfId="0" applyNumberFormat="1" applyFill="1" applyBorder="1"/>
    <xf numFmtId="164" fontId="0" fillId="2" borderId="6" xfId="0" applyNumberFormat="1" applyFill="1" applyBorder="1" applyAlignment="1">
      <alignment horizontal="right"/>
    </xf>
    <xf numFmtId="164" fontId="0" fillId="2" borderId="7" xfId="0" applyNumberFormat="1" applyFill="1" applyBorder="1"/>
    <xf numFmtId="164" fontId="0" fillId="2" borderId="8" xfId="0" applyNumberFormat="1" applyFill="1" applyBorder="1"/>
    <xf numFmtId="164" fontId="0" fillId="2" borderId="8" xfId="0" applyNumberFormat="1" applyFill="1" applyBorder="1" applyAlignment="1">
      <alignment horizontal="left"/>
    </xf>
    <xf numFmtId="164" fontId="8" fillId="0" borderId="1" xfId="0" applyNumberFormat="1" applyFont="1" applyBorder="1" applyAlignment="1">
      <alignment horizontal="right"/>
    </xf>
    <xf numFmtId="164" fontId="8" fillId="0" borderId="9" xfId="0" applyNumberFormat="1" applyFont="1" applyBorder="1" applyAlignment="1">
      <alignment horizontal="center"/>
    </xf>
    <xf numFmtId="164" fontId="8" fillId="0" borderId="10" xfId="0" applyNumberFormat="1" applyFont="1" applyBorder="1" applyAlignment="1">
      <alignment horizontal="center"/>
    </xf>
    <xf numFmtId="164" fontId="8" fillId="3" borderId="10" xfId="0" applyNumberFormat="1" applyFont="1" applyFill="1" applyBorder="1" applyAlignment="1">
      <alignment horizontal="center"/>
    </xf>
    <xf numFmtId="1" fontId="0" fillId="0" borderId="1" xfId="0" applyNumberFormat="1" applyFill="1" applyBorder="1"/>
    <xf numFmtId="0" fontId="0" fillId="0" borderId="1" xfId="0" applyFill="1" applyBorder="1"/>
    <xf numFmtId="0" fontId="0" fillId="0" borderId="1" xfId="0" applyBorder="1"/>
    <xf numFmtId="0" fontId="0" fillId="0" borderId="0" xfId="0" applyFont="1" applyFill="1" applyBorder="1"/>
    <xf numFmtId="164" fontId="12" fillId="2" borderId="11" xfId="0" applyNumberFormat="1" applyFont="1" applyFill="1" applyBorder="1" applyAlignment="1">
      <alignment horizontal="right"/>
    </xf>
    <xf numFmtId="1" fontId="12" fillId="0" borderId="0" xfId="0" applyNumberFormat="1" applyFont="1" applyFill="1" applyBorder="1"/>
    <xf numFmtId="1" fontId="0" fillId="0" borderId="0" xfId="0" applyNumberFormat="1" applyFont="1" applyFill="1" applyBorder="1"/>
    <xf numFmtId="164" fontId="13" fillId="0" borderId="13" xfId="0" applyNumberFormat="1" applyFont="1" applyBorder="1"/>
    <xf numFmtId="164" fontId="12" fillId="0" borderId="0" xfId="0" applyNumberFormat="1" applyFont="1" applyFill="1" applyBorder="1"/>
    <xf numFmtId="0" fontId="12" fillId="0" borderId="0" xfId="0" applyFont="1" applyFill="1" applyBorder="1"/>
    <xf numFmtId="0" fontId="12" fillId="0" borderId="0" xfId="0" applyFont="1" applyBorder="1"/>
    <xf numFmtId="164" fontId="0" fillId="0" borderId="1" xfId="0" applyNumberFormat="1" applyBorder="1" applyAlignment="1" applyProtection="1"/>
    <xf numFmtId="0" fontId="12" fillId="0" borderId="0" xfId="0" applyFont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5" fontId="0" fillId="0" borderId="0" xfId="0" applyNumberFormat="1"/>
    <xf numFmtId="165" fontId="8" fillId="0" borderId="10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right"/>
    </xf>
    <xf numFmtId="1" fontId="1" fillId="0" borderId="0" xfId="0" applyNumberFormat="1" applyFont="1" applyFill="1" applyBorder="1"/>
    <xf numFmtId="1" fontId="1" fillId="0" borderId="1" xfId="0" applyNumberFormat="1" applyFont="1" applyBorder="1"/>
    <xf numFmtId="1" fontId="0" fillId="0" borderId="1" xfId="0" applyNumberFormat="1" applyBorder="1"/>
    <xf numFmtId="1" fontId="0" fillId="0" borderId="0" xfId="0" applyNumberFormat="1" applyBorder="1"/>
    <xf numFmtId="164" fontId="12" fillId="0" borderId="0" xfId="0" applyNumberFormat="1" applyFont="1" applyBorder="1" applyAlignment="1" applyProtection="1">
      <alignment horizontal="right"/>
    </xf>
    <xf numFmtId="0" fontId="12" fillId="0" borderId="1" xfId="0" applyFont="1" applyBorder="1" applyAlignment="1">
      <alignment horizontal="center"/>
    </xf>
    <xf numFmtId="1" fontId="0" fillId="0" borderId="1" xfId="0" applyNumberFormat="1" applyFont="1" applyFill="1" applyBorder="1"/>
    <xf numFmtId="164" fontId="0" fillId="0" borderId="12" xfId="0" applyNumberFormat="1" applyBorder="1"/>
    <xf numFmtId="164" fontId="0" fillId="0" borderId="13" xfId="0" applyNumberFormat="1" applyBorder="1"/>
    <xf numFmtId="0" fontId="0" fillId="0" borderId="13" xfId="0" applyBorder="1" applyAlignment="1">
      <alignment wrapText="1"/>
    </xf>
    <xf numFmtId="1" fontId="0" fillId="0" borderId="13" xfId="0" applyNumberFormat="1" applyFill="1" applyBorder="1"/>
    <xf numFmtId="164" fontId="12" fillId="0" borderId="13" xfId="0" applyNumberFormat="1" applyFont="1" applyBorder="1"/>
    <xf numFmtId="0" fontId="0" fillId="0" borderId="13" xfId="0" applyBorder="1"/>
    <xf numFmtId="0" fontId="0" fillId="0" borderId="12" xfId="0" applyBorder="1"/>
    <xf numFmtId="164" fontId="0" fillId="0" borderId="13" xfId="0" applyNumberFormat="1" applyBorder="1" applyAlignment="1"/>
    <xf numFmtId="0" fontId="0" fillId="0" borderId="12" xfId="0" applyBorder="1" applyAlignment="1">
      <alignment wrapText="1"/>
    </xf>
    <xf numFmtId="0" fontId="12" fillId="0" borderId="1" xfId="0" applyFont="1" applyFill="1" applyBorder="1" applyAlignment="1">
      <alignment horizontal="center"/>
    </xf>
    <xf numFmtId="164" fontId="12" fillId="0" borderId="1" xfId="0" applyNumberFormat="1" applyFont="1" applyFill="1" applyBorder="1"/>
    <xf numFmtId="1" fontId="0" fillId="0" borderId="0" xfId="0" applyNumberFormat="1"/>
    <xf numFmtId="164" fontId="8" fillId="0" borderId="14" xfId="0" applyNumberFormat="1" applyFont="1" applyBorder="1" applyAlignment="1">
      <alignment horizontal="center"/>
    </xf>
    <xf numFmtId="164" fontId="8" fillId="0" borderId="12" xfId="0" applyNumberFormat="1" applyFont="1" applyBorder="1" applyAlignment="1">
      <alignment horizontal="right" wrapText="1"/>
    </xf>
    <xf numFmtId="164" fontId="11" fillId="0" borderId="13" xfId="0" applyNumberFormat="1" applyFont="1" applyBorder="1"/>
    <xf numFmtId="164" fontId="12" fillId="0" borderId="13" xfId="0" applyNumberFormat="1" applyFont="1" applyBorder="1" applyAlignment="1">
      <alignment horizontal="left"/>
    </xf>
    <xf numFmtId="0" fontId="0" fillId="0" borderId="15" xfId="0" applyBorder="1" applyAlignment="1">
      <alignment wrapText="1"/>
    </xf>
    <xf numFmtId="164" fontId="0" fillId="0" borderId="15" xfId="0" applyNumberFormat="1" applyBorder="1"/>
    <xf numFmtId="1" fontId="0" fillId="0" borderId="15" xfId="0" applyNumberFormat="1" applyFill="1" applyBorder="1"/>
    <xf numFmtId="164" fontId="13" fillId="0" borderId="15" xfId="0" applyNumberFormat="1" applyFont="1" applyBorder="1"/>
    <xf numFmtId="164" fontId="0" fillId="0" borderId="15" xfId="0" applyNumberFormat="1" applyBorder="1" applyAlignment="1"/>
    <xf numFmtId="164" fontId="12" fillId="0" borderId="15" xfId="0" applyNumberFormat="1" applyFont="1" applyBorder="1"/>
    <xf numFmtId="0" fontId="0" fillId="0" borderId="15" xfId="0" applyBorder="1"/>
    <xf numFmtId="164" fontId="0" fillId="0" borderId="16" xfId="0" applyNumberFormat="1" applyBorder="1" applyAlignment="1">
      <alignment horizontal="center"/>
    </xf>
    <xf numFmtId="0" fontId="0" fillId="0" borderId="17" xfId="0" applyBorder="1" applyAlignment="1">
      <alignment horizontal="right" wrapText="1"/>
    </xf>
    <xf numFmtId="0" fontId="0" fillId="0" borderId="17" xfId="0" applyBorder="1" applyAlignment="1">
      <alignment wrapText="1"/>
    </xf>
    <xf numFmtId="164" fontId="0" fillId="0" borderId="17" xfId="0" applyNumberFormat="1" applyBorder="1"/>
    <xf numFmtId="0" fontId="0" fillId="0" borderId="17" xfId="0" applyBorder="1"/>
    <xf numFmtId="164" fontId="14" fillId="0" borderId="13" xfId="0" applyNumberFormat="1" applyFont="1" applyBorder="1"/>
    <xf numFmtId="164" fontId="8" fillId="0" borderId="18" xfId="0" applyNumberFormat="1" applyFont="1" applyBorder="1" applyAlignment="1">
      <alignment horizontal="right"/>
    </xf>
    <xf numFmtId="1" fontId="0" fillId="2" borderId="4" xfId="0" applyNumberFormat="1" applyFill="1" applyBorder="1"/>
    <xf numFmtId="164" fontId="14" fillId="0" borderId="12" xfId="0" applyNumberFormat="1" applyFont="1" applyBorder="1"/>
    <xf numFmtId="0" fontId="1" fillId="0" borderId="0" xfId="0" applyFont="1" applyBorder="1" applyAlignment="1">
      <alignment horizontal="center"/>
    </xf>
    <xf numFmtId="166" fontId="0" fillId="0" borderId="0" xfId="0" applyNumberFormat="1" applyFill="1" applyBorder="1"/>
    <xf numFmtId="0" fontId="1" fillId="0" borderId="1" xfId="0" applyFont="1" applyBorder="1" applyAlignment="1">
      <alignment horizontal="center"/>
    </xf>
    <xf numFmtId="166" fontId="0" fillId="0" borderId="1" xfId="0" applyNumberFormat="1" applyFill="1" applyBorder="1"/>
    <xf numFmtId="0" fontId="1" fillId="5" borderId="0" xfId="0" applyFont="1" applyFill="1" applyBorder="1" applyAlignment="1">
      <alignment horizontal="center"/>
    </xf>
    <xf numFmtId="166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/>
    <xf numFmtId="166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1" xfId="0" applyNumberFormat="1" applyFont="1" applyFill="1" applyBorder="1"/>
    <xf numFmtId="1" fontId="1" fillId="0" borderId="0" xfId="0" applyNumberFormat="1" applyFont="1" applyBorder="1"/>
    <xf numFmtId="166" fontId="0" fillId="0" borderId="0" xfId="0" applyNumberFormat="1" applyBorder="1" applyAlignment="1" applyProtection="1"/>
    <xf numFmtId="166" fontId="0" fillId="0" borderId="0" xfId="0" applyNumberForma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7" Type="http://schemas.openxmlformats.org/officeDocument/2006/relationships/styles" Target="styles.xml"/><Relationship Id="rId1" Type="http://schemas.openxmlformats.org/officeDocument/2006/relationships/chartsheet" Target="chartsheets/sheet1.xml"/><Relationship Id="rId2" Type="http://schemas.openxmlformats.org/officeDocument/2006/relationships/chartsheet" Target="chartsheets/sheet2.xml"/><Relationship Id="rId9" Type="http://schemas.openxmlformats.org/officeDocument/2006/relationships/calcChain" Target="calcChain.xml"/><Relationship Id="rId3" Type="http://schemas.openxmlformats.org/officeDocument/2006/relationships/worksheet" Target="worksheets/sheet1.xml"/><Relationship Id="rId6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518518518518519"/>
          <c:y val="0.0348583877995643"/>
          <c:w val="0.856296296296297"/>
          <c:h val="0.89978213507625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Sheet1!#REF!</c:f>
              <c:numCache>
                <c:formatCode>General</c:formatCode>
                <c:ptCount val="9"/>
                <c:pt idx="0">
                  <c:v>32.0</c:v>
                </c:pt>
                <c:pt idx="1">
                  <c:v>50.0</c:v>
                </c:pt>
                <c:pt idx="3">
                  <c:v>4.0</c:v>
                </c:pt>
                <c:pt idx="4">
                  <c:v>145.733</c:v>
                </c:pt>
                <c:pt idx="5">
                  <c:v>0.883</c:v>
                </c:pt>
                <c:pt idx="6">
                  <c:v>0.623993253488807</c:v>
                </c:pt>
                <c:pt idx="7">
                  <c:v>9.983892055820856</c:v>
                </c:pt>
                <c:pt idx="8">
                  <c:v>6.9887244390746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Sheet1!#REF!</c:f>
              <c:numCache>
                <c:formatCode>General</c:formatCode>
                <c:ptCount val="9"/>
                <c:pt idx="0">
                  <c:v>33.0</c:v>
                </c:pt>
                <c:pt idx="1">
                  <c:v>50.0</c:v>
                </c:pt>
                <c:pt idx="3">
                  <c:v>4.0</c:v>
                </c:pt>
                <c:pt idx="4">
                  <c:v>145.293</c:v>
                </c:pt>
                <c:pt idx="5">
                  <c:v>0.884</c:v>
                </c:pt>
                <c:pt idx="6">
                  <c:v>0.62662609076559</c:v>
                </c:pt>
                <c:pt idx="7">
                  <c:v>10.02601745224941</c:v>
                </c:pt>
                <c:pt idx="8">
                  <c:v>7.018212216574589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Sheet1!$B$16:$I$16</c:f>
              <c:numCache>
                <c:formatCode>0</c:formatCode>
                <c:ptCount val="8"/>
                <c:pt idx="0">
                  <c:v>1.0</c:v>
                </c:pt>
                <c:pt idx="2">
                  <c:v>10.0</c:v>
                </c:pt>
                <c:pt idx="3" formatCode="0.000">
                  <c:v>130.293</c:v>
                </c:pt>
                <c:pt idx="4" formatCode="0.000">
                  <c:v>0.67</c:v>
                </c:pt>
                <c:pt idx="5" formatCode="0.000">
                  <c:v>0.515202840986863</c:v>
                </c:pt>
                <c:pt idx="6" formatCode="0.000">
                  <c:v>8.243245455789809</c:v>
                </c:pt>
                <c:pt idx="7" formatCode="0.000">
                  <c:v>5.770271819052866</c:v>
                </c:pt>
              </c:numCache>
            </c:numRef>
          </c:val>
        </c:ser>
        <c:axId val="445327288"/>
        <c:axId val="445330824"/>
      </c:barChart>
      <c:catAx>
        <c:axId val="4453272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330824"/>
        <c:crosses val="autoZero"/>
        <c:auto val="1"/>
        <c:lblAlgn val="ctr"/>
        <c:lblOffset val="100"/>
        <c:tickLblSkip val="1"/>
        <c:tickMarkSkip val="1"/>
      </c:catAx>
      <c:valAx>
        <c:axId val="445330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327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19821826280625"/>
          <c:y val="0.440261865793781"/>
          <c:w val="0.994432071269487"/>
          <c:h val="0.5270049099836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518518518518519"/>
          <c:y val="0.0348583877995643"/>
          <c:w val="0.856296296296297"/>
          <c:h val="0.89978213507625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Sheet1!#REF!</c:f>
              <c:numCache>
                <c:formatCode>General</c:formatCode>
                <c:ptCount val="9"/>
                <c:pt idx="0">
                  <c:v>32.0</c:v>
                </c:pt>
                <c:pt idx="1">
                  <c:v>50.0</c:v>
                </c:pt>
                <c:pt idx="3">
                  <c:v>4.0</c:v>
                </c:pt>
                <c:pt idx="4">
                  <c:v>145.733</c:v>
                </c:pt>
                <c:pt idx="5">
                  <c:v>0.883</c:v>
                </c:pt>
                <c:pt idx="6">
                  <c:v>0.623993253488807</c:v>
                </c:pt>
                <c:pt idx="7">
                  <c:v>9.983892055820856</c:v>
                </c:pt>
                <c:pt idx="8">
                  <c:v>6.9887244390746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Sheet1!#REF!</c:f>
              <c:numCache>
                <c:formatCode>General</c:formatCode>
                <c:ptCount val="9"/>
                <c:pt idx="0">
                  <c:v>33.0</c:v>
                </c:pt>
                <c:pt idx="1">
                  <c:v>50.0</c:v>
                </c:pt>
                <c:pt idx="3">
                  <c:v>4.0</c:v>
                </c:pt>
                <c:pt idx="4">
                  <c:v>145.293</c:v>
                </c:pt>
                <c:pt idx="5">
                  <c:v>0.884</c:v>
                </c:pt>
                <c:pt idx="6">
                  <c:v>0.62662609076559</c:v>
                </c:pt>
                <c:pt idx="7">
                  <c:v>10.02601745224941</c:v>
                </c:pt>
                <c:pt idx="8">
                  <c:v>7.018212216574589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Sheet1!$B$16:$I$16</c:f>
              <c:numCache>
                <c:formatCode>0</c:formatCode>
                <c:ptCount val="8"/>
                <c:pt idx="0">
                  <c:v>1.0</c:v>
                </c:pt>
                <c:pt idx="2">
                  <c:v>10.0</c:v>
                </c:pt>
                <c:pt idx="3" formatCode="0.000">
                  <c:v>130.293</c:v>
                </c:pt>
                <c:pt idx="4" formatCode="0.000">
                  <c:v>0.67</c:v>
                </c:pt>
                <c:pt idx="5" formatCode="0.000">
                  <c:v>0.515202840986863</c:v>
                </c:pt>
                <c:pt idx="6" formatCode="0.000">
                  <c:v>8.243245455789809</c:v>
                </c:pt>
                <c:pt idx="7" formatCode="0.000">
                  <c:v>5.770271819052866</c:v>
                </c:pt>
              </c:numCache>
            </c:numRef>
          </c:val>
        </c:ser>
        <c:axId val="445403512"/>
        <c:axId val="445407048"/>
      </c:barChart>
      <c:catAx>
        <c:axId val="4454035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407048"/>
        <c:crosses val="autoZero"/>
        <c:auto val="1"/>
        <c:lblAlgn val="ctr"/>
        <c:lblOffset val="100"/>
        <c:tickLblSkip val="1"/>
        <c:tickMarkSkip val="1"/>
      </c:catAx>
      <c:valAx>
        <c:axId val="4454070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4035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19821826280625"/>
          <c:y val="0.440261865793781"/>
          <c:w val="0.994432071269487"/>
          <c:h val="0.5270049099836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/>
  </sheetViews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7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53450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53450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IV187"/>
  <sheetViews>
    <sheetView tabSelected="1" topLeftCell="A49" zoomScale="75" workbookViewId="0">
      <selection activeCell="L85" sqref="L85"/>
    </sheetView>
  </sheetViews>
  <sheetFormatPr baseColWidth="10" defaultColWidth="11.5" defaultRowHeight="12"/>
  <cols>
    <col min="1" max="4" width="11.5" customWidth="1"/>
    <col min="5" max="5" width="14" bestFit="1" customWidth="1"/>
    <col min="6" max="6" width="10.5" bestFit="1" customWidth="1"/>
    <col min="7" max="7" width="10.33203125" bestFit="1" customWidth="1"/>
    <col min="8" max="9" width="11.5" customWidth="1"/>
    <col min="10" max="10" width="30.5" customWidth="1"/>
    <col min="11" max="11" width="18.33203125" bestFit="1" customWidth="1"/>
  </cols>
  <sheetData>
    <row r="1" spans="1:11" ht="65">
      <c r="A1" s="1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</row>
    <row r="2" spans="1:11" ht="16">
      <c r="A2" s="4" t="s">
        <v>1</v>
      </c>
      <c r="B2" s="4"/>
      <c r="C2" s="4"/>
      <c r="D2" s="4"/>
      <c r="E2" s="4"/>
      <c r="F2" s="4"/>
      <c r="G2" s="2"/>
      <c r="H2" s="4" t="s">
        <v>2</v>
      </c>
      <c r="I2" s="4"/>
      <c r="J2" s="5"/>
      <c r="K2" s="5"/>
    </row>
    <row r="3" spans="1:11" ht="16">
      <c r="A3" s="4" t="s">
        <v>3</v>
      </c>
      <c r="B3" s="4"/>
      <c r="C3" s="4"/>
      <c r="D3" s="4"/>
      <c r="E3" s="4"/>
      <c r="F3" s="4"/>
      <c r="G3" s="2"/>
      <c r="H3" s="4" t="s">
        <v>4</v>
      </c>
      <c r="I3" s="4"/>
      <c r="J3" s="5"/>
      <c r="K3" s="5"/>
    </row>
    <row r="4" spans="1:11" ht="16">
      <c r="A4" s="4" t="s">
        <v>5</v>
      </c>
      <c r="B4" s="4"/>
      <c r="C4" s="4"/>
      <c r="D4" s="4"/>
      <c r="E4" s="5"/>
      <c r="F4" s="4"/>
      <c r="G4" s="2"/>
      <c r="H4" s="6" t="s">
        <v>6</v>
      </c>
      <c r="I4" s="4" t="s">
        <v>7</v>
      </c>
      <c r="J4" s="2"/>
      <c r="K4" s="2"/>
    </row>
    <row r="5" spans="1:11" ht="16">
      <c r="A5" s="7"/>
      <c r="B5" s="7"/>
      <c r="C5" s="7"/>
      <c r="D5" s="7"/>
      <c r="E5" s="8"/>
      <c r="F5" s="7"/>
      <c r="G5" s="2"/>
      <c r="H5" s="6" t="s">
        <v>8</v>
      </c>
      <c r="I5" s="4" t="s">
        <v>9</v>
      </c>
      <c r="J5" s="5"/>
      <c r="K5" s="7"/>
    </row>
    <row r="6" spans="1:11" ht="16" thickBot="1">
      <c r="A6" s="9"/>
      <c r="B6" s="2"/>
      <c r="C6" s="2"/>
      <c r="D6" s="2"/>
      <c r="E6" s="2"/>
      <c r="F6" s="2"/>
      <c r="G6" s="2"/>
      <c r="H6" s="2"/>
      <c r="I6" s="10"/>
      <c r="J6" s="2"/>
      <c r="K6" s="2"/>
    </row>
    <row r="7" spans="1:11">
      <c r="A7" s="18" t="s">
        <v>10</v>
      </c>
      <c r="B7" s="19"/>
      <c r="C7" s="19"/>
      <c r="D7" s="19"/>
      <c r="E7" s="19"/>
      <c r="F7" s="19"/>
      <c r="G7" s="19"/>
      <c r="H7" s="19"/>
      <c r="I7" s="19"/>
      <c r="J7" s="19" t="s">
        <v>11</v>
      </c>
      <c r="K7" s="84">
        <v>20120511</v>
      </c>
    </row>
    <row r="8" spans="1:11">
      <c r="A8" s="20" t="s">
        <v>12</v>
      </c>
      <c r="B8" s="11" t="s">
        <v>32</v>
      </c>
      <c r="C8" s="11"/>
      <c r="D8" s="12"/>
      <c r="E8" s="12" t="s">
        <v>33</v>
      </c>
      <c r="F8" s="11"/>
      <c r="G8" s="11"/>
      <c r="H8" s="11"/>
      <c r="I8" s="11"/>
      <c r="J8" s="11" t="s">
        <v>13</v>
      </c>
      <c r="K8" s="21" t="s">
        <v>30</v>
      </c>
    </row>
    <row r="9" spans="1:11" ht="13" thickBot="1">
      <c r="A9" s="22" t="s">
        <v>14</v>
      </c>
      <c r="B9" s="23">
        <v>3.0000000000000001E-3</v>
      </c>
      <c r="C9" s="23"/>
      <c r="D9" s="24"/>
      <c r="E9" s="24" t="s">
        <v>15</v>
      </c>
      <c r="F9" s="24">
        <f>AVERAGE(0.506)</f>
        <v>0.50600000000000001</v>
      </c>
      <c r="G9" s="24"/>
      <c r="H9" s="24"/>
      <c r="I9" s="24"/>
      <c r="J9" s="23" t="s">
        <v>16</v>
      </c>
      <c r="K9" s="33" t="s">
        <v>31</v>
      </c>
    </row>
    <row r="10" spans="1:11">
      <c r="A10" s="2"/>
      <c r="B10" s="2"/>
      <c r="C10" s="2"/>
      <c r="D10" s="44"/>
      <c r="E10" s="2"/>
      <c r="F10" s="2"/>
      <c r="G10" s="2"/>
      <c r="H10" s="2"/>
      <c r="I10" s="2"/>
      <c r="J10" s="2"/>
      <c r="K10" s="2"/>
    </row>
    <row r="11" spans="1:11">
      <c r="A11" s="2"/>
      <c r="B11" s="2"/>
      <c r="C11" s="2"/>
      <c r="D11" s="44"/>
      <c r="E11" s="2"/>
      <c r="F11" s="2"/>
      <c r="G11" s="2"/>
      <c r="H11" s="2"/>
      <c r="I11" s="2"/>
      <c r="J11" s="2"/>
      <c r="K11" s="2"/>
    </row>
    <row r="12" spans="1:11" s="16" customFormat="1">
      <c r="A12" s="26" t="s">
        <v>17</v>
      </c>
      <c r="B12" s="27" t="s">
        <v>29</v>
      </c>
      <c r="C12" s="27" t="s">
        <v>18</v>
      </c>
      <c r="D12" s="45" t="s">
        <v>19</v>
      </c>
      <c r="E12" s="27" t="s">
        <v>20</v>
      </c>
      <c r="F12" s="27" t="s">
        <v>21</v>
      </c>
      <c r="G12" s="28"/>
      <c r="H12" s="28" t="s">
        <v>22</v>
      </c>
      <c r="I12" s="28"/>
      <c r="J12" s="66" t="s">
        <v>23</v>
      </c>
      <c r="K12" s="77"/>
    </row>
    <row r="13" spans="1:11" s="16" customFormat="1" ht="12.75" customHeight="1">
      <c r="A13" s="83"/>
      <c r="B13" s="25"/>
      <c r="C13" s="25"/>
      <c r="D13" s="46" t="s">
        <v>24</v>
      </c>
      <c r="E13" s="25" t="s">
        <v>25</v>
      </c>
      <c r="F13" s="25" t="s">
        <v>25</v>
      </c>
      <c r="G13" s="25" t="s">
        <v>26</v>
      </c>
      <c r="H13" s="25" t="s">
        <v>27</v>
      </c>
      <c r="I13" s="25" t="s">
        <v>28</v>
      </c>
      <c r="J13" s="67"/>
      <c r="K13" s="78"/>
    </row>
    <row r="14" spans="1:11" s="16" customFormat="1">
      <c r="A14" s="41" t="s">
        <v>34</v>
      </c>
      <c r="B14" s="15">
        <v>1</v>
      </c>
      <c r="C14" s="15"/>
      <c r="D14" s="47">
        <v>1</v>
      </c>
      <c r="E14" s="13">
        <v>132.43600000000001</v>
      </c>
      <c r="F14" s="13">
        <v>0.86599999999999999</v>
      </c>
      <c r="G14" s="13">
        <f>(50/(($E14-2)*($F$9-$B$9)))*($F14-$B$9)-0.0016</f>
        <v>0.65608107171622654</v>
      </c>
      <c r="H14" s="13">
        <f>16*$G14</f>
        <v>10.497297147459625</v>
      </c>
      <c r="I14" s="13">
        <f>11.2*$G14</f>
        <v>7.3481080032217365</v>
      </c>
      <c r="J14" s="56"/>
      <c r="K14" s="70"/>
    </row>
    <row r="15" spans="1:11" s="16" customFormat="1">
      <c r="A15" s="41" t="s">
        <v>35</v>
      </c>
      <c r="B15" s="15">
        <v>1</v>
      </c>
      <c r="C15" s="15"/>
      <c r="D15" s="47">
        <v>1</v>
      </c>
      <c r="E15" s="13">
        <v>129.761</v>
      </c>
      <c r="F15" s="13">
        <v>0.85299999999999998</v>
      </c>
      <c r="G15" s="13">
        <f t="shared" ref="G15:G49" si="0">(50/(($E15-2)*($F$9-$B$9)))*($F15-$B$9)-0.0016</f>
        <v>0.65973672834044017</v>
      </c>
      <c r="H15" s="13">
        <f t="shared" ref="H15:H49" si="1">16*$G15</f>
        <v>10.555787653447043</v>
      </c>
      <c r="I15" s="13">
        <f t="shared" ref="I15:I49" si="2">11.2*$G15</f>
        <v>7.3890513574129297</v>
      </c>
      <c r="J15" s="56"/>
      <c r="K15" s="70"/>
    </row>
    <row r="16" spans="1:11" s="16" customFormat="1">
      <c r="A16" s="41" t="s">
        <v>36</v>
      </c>
      <c r="B16" s="15">
        <v>1</v>
      </c>
      <c r="C16" s="15"/>
      <c r="D16" s="35">
        <v>10</v>
      </c>
      <c r="E16" s="13">
        <v>130.29300000000001</v>
      </c>
      <c r="F16" s="13">
        <v>0.67</v>
      </c>
      <c r="G16" s="13">
        <f t="shared" si="0"/>
        <v>0.51520284098686309</v>
      </c>
      <c r="H16" s="13">
        <f t="shared" si="1"/>
        <v>8.2432454557898094</v>
      </c>
      <c r="I16" s="13">
        <f t="shared" si="2"/>
        <v>5.7702718190528666</v>
      </c>
      <c r="J16" s="68"/>
      <c r="K16" s="71"/>
    </row>
    <row r="17" spans="1:256" s="16" customFormat="1">
      <c r="A17" s="41" t="s">
        <v>37</v>
      </c>
      <c r="B17" s="15">
        <v>1</v>
      </c>
      <c r="C17" s="17"/>
      <c r="D17" s="47">
        <v>10</v>
      </c>
      <c r="E17" s="13">
        <v>131.74299999999999</v>
      </c>
      <c r="F17" s="13">
        <v>0.80700000000000005</v>
      </c>
      <c r="G17" s="13">
        <f t="shared" si="0"/>
        <v>0.61439066722040447</v>
      </c>
      <c r="H17" s="13">
        <f t="shared" si="1"/>
        <v>9.8302506755264716</v>
      </c>
      <c r="I17" s="13">
        <f t="shared" si="2"/>
        <v>6.8811754728685299</v>
      </c>
      <c r="J17" s="55"/>
      <c r="K17" s="71"/>
    </row>
    <row r="18" spans="1:256" s="16" customFormat="1">
      <c r="A18" s="41" t="s">
        <v>38</v>
      </c>
      <c r="B18" s="15">
        <v>1</v>
      </c>
      <c r="C18" s="17"/>
      <c r="D18" s="34">
        <v>52</v>
      </c>
      <c r="E18" s="13">
        <v>131.18180000000001</v>
      </c>
      <c r="F18" s="13">
        <v>0.67600000000000005</v>
      </c>
      <c r="G18" s="13">
        <f t="shared" si="0"/>
        <v>0.51626403618699068</v>
      </c>
      <c r="H18" s="13">
        <f t="shared" si="1"/>
        <v>8.2602245789918509</v>
      </c>
      <c r="I18" s="13">
        <f t="shared" si="2"/>
        <v>5.7821572052942951</v>
      </c>
      <c r="J18" s="68"/>
      <c r="K18" s="71"/>
    </row>
    <row r="19" spans="1:256" s="16" customFormat="1">
      <c r="A19" s="52" t="s">
        <v>39</v>
      </c>
      <c r="B19" s="29">
        <v>1</v>
      </c>
      <c r="C19" s="29"/>
      <c r="D19" s="53">
        <v>52</v>
      </c>
      <c r="E19" s="14">
        <v>128.87200000000001</v>
      </c>
      <c r="F19" s="14">
        <v>0.67</v>
      </c>
      <c r="G19" s="14">
        <f t="shared" si="0"/>
        <v>0.52099116967280112</v>
      </c>
      <c r="H19" s="14">
        <f t="shared" si="1"/>
        <v>8.335858714764818</v>
      </c>
      <c r="I19" s="14">
        <f t="shared" si="2"/>
        <v>5.8351011003353719</v>
      </c>
      <c r="J19" s="62"/>
      <c r="K19" s="79"/>
    </row>
    <row r="20" spans="1:256" s="16" customFormat="1">
      <c r="A20" s="41" t="s">
        <v>40</v>
      </c>
      <c r="B20" s="15">
        <v>3</v>
      </c>
      <c r="C20" s="17"/>
      <c r="D20" s="15">
        <v>1</v>
      </c>
      <c r="E20" s="13">
        <v>134.791</v>
      </c>
      <c r="F20" s="13">
        <v>1.014</v>
      </c>
      <c r="G20" s="13">
        <f t="shared" si="0"/>
        <v>0.75520594236540228</v>
      </c>
      <c r="H20" s="13">
        <f t="shared" si="1"/>
        <v>12.083295077846437</v>
      </c>
      <c r="I20" s="13">
        <f t="shared" si="2"/>
        <v>8.4583065544925056</v>
      </c>
      <c r="J20" s="69" t="s">
        <v>70</v>
      </c>
      <c r="K20" s="71"/>
    </row>
    <row r="21" spans="1:256" s="16" customFormat="1">
      <c r="A21" s="41" t="s">
        <v>41</v>
      </c>
      <c r="B21" s="15">
        <v>3</v>
      </c>
      <c r="C21" s="17"/>
      <c r="D21" s="15">
        <v>1</v>
      </c>
      <c r="E21" s="13">
        <v>131.858</v>
      </c>
      <c r="F21" s="13">
        <v>0.999</v>
      </c>
      <c r="G21" s="13">
        <f t="shared" si="0"/>
        <v>0.76081713421361585</v>
      </c>
      <c r="H21" s="13">
        <f t="shared" si="1"/>
        <v>12.173074147417854</v>
      </c>
      <c r="I21" s="13">
        <f t="shared" si="2"/>
        <v>8.5211519031924965</v>
      </c>
      <c r="J21" s="68"/>
      <c r="K21" s="71"/>
    </row>
    <row r="22" spans="1:256" s="16" customFormat="1">
      <c r="A22" s="41" t="s">
        <v>42</v>
      </c>
      <c r="B22" s="15">
        <v>3</v>
      </c>
      <c r="C22" s="17"/>
      <c r="D22" s="34">
        <v>10</v>
      </c>
      <c r="E22" s="13">
        <v>132.42099999999999</v>
      </c>
      <c r="F22" s="13">
        <v>0.76800000000000002</v>
      </c>
      <c r="G22" s="13">
        <f t="shared" si="0"/>
        <v>0.5814635984584744</v>
      </c>
      <c r="H22" s="13">
        <f t="shared" si="1"/>
        <v>9.3034175753355903</v>
      </c>
      <c r="I22" s="13">
        <f t="shared" si="2"/>
        <v>6.5123923027349129</v>
      </c>
      <c r="J22" s="55"/>
      <c r="K22" s="71"/>
    </row>
    <row r="23" spans="1:256" s="16" customFormat="1">
      <c r="A23" s="41" t="s">
        <v>43</v>
      </c>
      <c r="B23" s="15">
        <v>3</v>
      </c>
      <c r="C23" s="15"/>
      <c r="D23" s="15">
        <v>10</v>
      </c>
      <c r="E23" s="13">
        <v>132.52500000000001</v>
      </c>
      <c r="F23" s="13">
        <v>0.74</v>
      </c>
      <c r="G23" s="13">
        <f t="shared" si="0"/>
        <v>0.55967513791032764</v>
      </c>
      <c r="H23" s="13">
        <f t="shared" si="1"/>
        <v>8.9548022065652422</v>
      </c>
      <c r="I23" s="13">
        <f t="shared" si="2"/>
        <v>6.2683615445956695</v>
      </c>
      <c r="J23" s="57"/>
      <c r="K23" s="72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</row>
    <row r="24" spans="1:256" s="16" customFormat="1">
      <c r="A24" s="41" t="s">
        <v>44</v>
      </c>
      <c r="B24" s="15">
        <v>3</v>
      </c>
      <c r="C24" s="15"/>
      <c r="D24" s="35">
        <v>107</v>
      </c>
      <c r="E24" s="13">
        <v>131.90199999999999</v>
      </c>
      <c r="F24" s="13">
        <v>0.5</v>
      </c>
      <c r="G24" s="13">
        <f t="shared" si="0"/>
        <v>0.37871422556101553</v>
      </c>
      <c r="H24" s="13">
        <f t="shared" si="1"/>
        <v>6.0594276089762484</v>
      </c>
      <c r="I24" s="13">
        <f t="shared" si="2"/>
        <v>4.2415993262833735</v>
      </c>
      <c r="J24" s="56"/>
      <c r="K24" s="70"/>
    </row>
    <row r="25" spans="1:256" s="16" customFormat="1">
      <c r="A25" s="52" t="s">
        <v>45</v>
      </c>
      <c r="B25" s="29">
        <v>3</v>
      </c>
      <c r="C25" s="30"/>
      <c r="D25" s="48">
        <v>107</v>
      </c>
      <c r="E25" s="14">
        <v>132.30699999999999</v>
      </c>
      <c r="F25" s="14">
        <v>0.503</v>
      </c>
      <c r="G25" s="14">
        <f t="shared" si="0"/>
        <v>0.37982071618879659</v>
      </c>
      <c r="H25" s="14">
        <f t="shared" si="1"/>
        <v>6.0771314590207455</v>
      </c>
      <c r="I25" s="14">
        <f t="shared" si="2"/>
        <v>4.2539920213145219</v>
      </c>
      <c r="J25" s="54"/>
      <c r="K25" s="80"/>
    </row>
    <row r="26" spans="1:256" s="16" customFormat="1">
      <c r="A26" s="42" t="s">
        <v>46</v>
      </c>
      <c r="B26" s="15">
        <v>5</v>
      </c>
      <c r="C26" s="32"/>
      <c r="D26" s="35">
        <v>1</v>
      </c>
      <c r="E26" s="13">
        <v>133.27099999999999</v>
      </c>
      <c r="F26" s="13">
        <v>1.0580000000000001</v>
      </c>
      <c r="G26" s="13">
        <f t="shared" si="0"/>
        <v>0.79728760920471808</v>
      </c>
      <c r="H26" s="13">
        <f t="shared" si="1"/>
        <v>12.756601747275489</v>
      </c>
      <c r="I26" s="13">
        <f t="shared" si="2"/>
        <v>8.9296212230928411</v>
      </c>
      <c r="J26" s="55"/>
      <c r="K26" s="71"/>
    </row>
    <row r="27" spans="1:256" s="16" customFormat="1">
      <c r="A27" s="42" t="s">
        <v>47</v>
      </c>
      <c r="B27" s="15">
        <v>5</v>
      </c>
      <c r="C27" s="15"/>
      <c r="D27" s="35">
        <v>1</v>
      </c>
      <c r="E27" s="13">
        <v>129.76400000000001</v>
      </c>
      <c r="F27" s="13">
        <v>1.02</v>
      </c>
      <c r="G27" s="13">
        <f t="shared" si="0"/>
        <v>0.78965136473354858</v>
      </c>
      <c r="H27" s="13">
        <f t="shared" si="1"/>
        <v>12.634421835736777</v>
      </c>
      <c r="I27" s="13">
        <f t="shared" si="2"/>
        <v>8.8440952850157437</v>
      </c>
      <c r="J27" s="56"/>
      <c r="K27" s="70"/>
    </row>
    <row r="28" spans="1:256" s="16" customFormat="1">
      <c r="A28" s="41" t="s">
        <v>48</v>
      </c>
      <c r="B28" s="15">
        <v>5</v>
      </c>
      <c r="C28" s="15"/>
      <c r="D28" s="35">
        <v>10</v>
      </c>
      <c r="E28" s="13">
        <v>135.12899999999999</v>
      </c>
      <c r="F28" s="37">
        <v>0.77100000000000002</v>
      </c>
      <c r="G28" s="13">
        <f t="shared" si="0"/>
        <v>0.57184341435854824</v>
      </c>
      <c r="H28" s="13">
        <f t="shared" si="1"/>
        <v>9.1494946297367719</v>
      </c>
      <c r="I28" s="13">
        <f t="shared" si="2"/>
        <v>6.4046462408157403</v>
      </c>
      <c r="J28" s="36"/>
      <c r="K28" s="73"/>
    </row>
    <row r="29" spans="1:256" s="16" customFormat="1">
      <c r="A29" s="41" t="s">
        <v>49</v>
      </c>
      <c r="B29" s="15">
        <v>5</v>
      </c>
      <c r="C29" s="17"/>
      <c r="D29" s="47">
        <v>10</v>
      </c>
      <c r="E29" s="13">
        <v>132.42599999999999</v>
      </c>
      <c r="F29" s="13">
        <v>0.76900000000000002</v>
      </c>
      <c r="G29" s="13">
        <f t="shared" si="0"/>
        <v>0.58220339160199275</v>
      </c>
      <c r="H29" s="13">
        <f t="shared" si="1"/>
        <v>9.315254265631884</v>
      </c>
      <c r="I29" s="13">
        <f t="shared" si="2"/>
        <v>6.5206779859423181</v>
      </c>
      <c r="J29" s="36"/>
      <c r="K29" s="73"/>
    </row>
    <row r="30" spans="1:256" s="16" customFormat="1">
      <c r="A30" s="43" t="s">
        <v>50</v>
      </c>
      <c r="B30" s="15">
        <v>5</v>
      </c>
      <c r="C30" s="15"/>
      <c r="D30" s="35">
        <v>75</v>
      </c>
      <c r="E30" s="13">
        <v>129.24299999999999</v>
      </c>
      <c r="F30" s="13">
        <v>0.79300000000000004</v>
      </c>
      <c r="G30" s="13">
        <f t="shared" si="0"/>
        <v>0.61555636253289647</v>
      </c>
      <c r="H30" s="13">
        <f t="shared" si="1"/>
        <v>9.8489018005263436</v>
      </c>
      <c r="I30" s="13">
        <f t="shared" si="2"/>
        <v>6.8942312603684401</v>
      </c>
      <c r="J30" s="61"/>
      <c r="K30" s="74"/>
    </row>
    <row r="31" spans="1:256" s="16" customFormat="1">
      <c r="A31" s="63" t="s">
        <v>51</v>
      </c>
      <c r="B31" s="29">
        <v>5</v>
      </c>
      <c r="C31" s="29"/>
      <c r="D31" s="53">
        <v>75</v>
      </c>
      <c r="E31" s="14">
        <v>128.83199999999999</v>
      </c>
      <c r="F31" s="14">
        <v>0.47899999999999998</v>
      </c>
      <c r="G31" s="14">
        <f t="shared" si="0"/>
        <v>0.37146124148260429</v>
      </c>
      <c r="H31" s="14">
        <f t="shared" si="1"/>
        <v>5.9433798637216686</v>
      </c>
      <c r="I31" s="14">
        <f t="shared" si="2"/>
        <v>4.1603659046051682</v>
      </c>
      <c r="J31" s="62"/>
      <c r="K31" s="79"/>
    </row>
    <row r="32" spans="1:256" s="16" customFormat="1">
      <c r="A32" s="43" t="s">
        <v>52</v>
      </c>
      <c r="B32" s="15">
        <v>6</v>
      </c>
      <c r="C32" s="15"/>
      <c r="D32" s="15">
        <v>1</v>
      </c>
      <c r="E32" s="13">
        <v>129.38999999999999</v>
      </c>
      <c r="F32" s="13">
        <v>0.96799999999999997</v>
      </c>
      <c r="G32" s="13">
        <f t="shared" si="0"/>
        <v>0.75139829877006115</v>
      </c>
      <c r="H32" s="13">
        <f t="shared" si="1"/>
        <v>12.022372780320978</v>
      </c>
      <c r="I32" s="13">
        <f t="shared" si="2"/>
        <v>8.4156609462246834</v>
      </c>
      <c r="J32" s="58"/>
      <c r="K32" s="71"/>
    </row>
    <row r="33" spans="1:11" s="16" customFormat="1">
      <c r="A33" s="41" t="s">
        <v>53</v>
      </c>
      <c r="B33" s="15">
        <v>6</v>
      </c>
      <c r="C33" s="17"/>
      <c r="D33" s="15">
        <v>1</v>
      </c>
      <c r="E33" s="13">
        <v>132.005</v>
      </c>
      <c r="F33" s="13">
        <v>0.98699999999999999</v>
      </c>
      <c r="G33" s="13">
        <f t="shared" si="0"/>
        <v>0.75077968749175639</v>
      </c>
      <c r="H33" s="13">
        <f t="shared" si="1"/>
        <v>12.012474999868102</v>
      </c>
      <c r="I33" s="13">
        <f t="shared" si="2"/>
        <v>8.4087324999076714</v>
      </c>
      <c r="J33" s="58"/>
      <c r="K33" s="71"/>
    </row>
    <row r="34" spans="1:11" s="16" customFormat="1">
      <c r="A34" s="43" t="s">
        <v>54</v>
      </c>
      <c r="B34" s="15">
        <v>6</v>
      </c>
      <c r="C34" s="15"/>
      <c r="D34" s="35">
        <v>10</v>
      </c>
      <c r="E34" s="13">
        <v>137.01400000000001</v>
      </c>
      <c r="F34" s="13">
        <v>0.76</v>
      </c>
      <c r="G34" s="13">
        <f t="shared" si="0"/>
        <v>0.55573856449199388</v>
      </c>
      <c r="H34" s="13">
        <f t="shared" si="1"/>
        <v>8.8918170318719021</v>
      </c>
      <c r="I34" s="13">
        <f t="shared" si="2"/>
        <v>6.2242719223103311</v>
      </c>
      <c r="J34" s="58"/>
      <c r="K34" s="70"/>
    </row>
    <row r="35" spans="1:11" s="16" customFormat="1">
      <c r="A35" s="43" t="s">
        <v>55</v>
      </c>
      <c r="B35" s="15">
        <v>6</v>
      </c>
      <c r="C35" s="15"/>
      <c r="D35" s="35">
        <v>10</v>
      </c>
      <c r="E35" s="13">
        <v>133.10300000000001</v>
      </c>
      <c r="F35" s="13">
        <v>0.73699999999999999</v>
      </c>
      <c r="G35" s="13">
        <f t="shared" si="0"/>
        <v>0.55492598826997874</v>
      </c>
      <c r="H35" s="13">
        <f t="shared" si="1"/>
        <v>8.8788158123196599</v>
      </c>
      <c r="I35" s="13">
        <f t="shared" si="2"/>
        <v>6.2151710686237616</v>
      </c>
      <c r="J35" s="58"/>
      <c r="K35" s="70"/>
    </row>
    <row r="36" spans="1:11" s="39" customFormat="1">
      <c r="A36" s="41" t="s">
        <v>56</v>
      </c>
      <c r="B36" s="34">
        <v>6</v>
      </c>
      <c r="C36" s="38"/>
      <c r="D36" s="34">
        <v>137</v>
      </c>
      <c r="E36" s="51">
        <v>129.614</v>
      </c>
      <c r="F36" s="37">
        <v>0.437</v>
      </c>
      <c r="G36" s="13">
        <f t="shared" si="0"/>
        <v>0.33645971979180134</v>
      </c>
      <c r="H36" s="13">
        <f t="shared" si="1"/>
        <v>5.3833555166688214</v>
      </c>
      <c r="I36" s="13">
        <f t="shared" si="2"/>
        <v>3.7683488616681746</v>
      </c>
      <c r="J36" s="82" t="s">
        <v>71</v>
      </c>
      <c r="K36" s="75"/>
    </row>
    <row r="37" spans="1:11" s="16" customFormat="1">
      <c r="A37" s="52" t="s">
        <v>57</v>
      </c>
      <c r="B37" s="29">
        <v>6</v>
      </c>
      <c r="C37" s="30"/>
      <c r="D37" s="48">
        <v>137</v>
      </c>
      <c r="E37" s="40">
        <v>135.78299999999999</v>
      </c>
      <c r="F37" s="14">
        <v>0.42599999999999999</v>
      </c>
      <c r="G37" s="14">
        <f t="shared" si="0"/>
        <v>0.3126978832713711</v>
      </c>
      <c r="H37" s="14">
        <f t="shared" si="1"/>
        <v>5.0031661323419376</v>
      </c>
      <c r="I37" s="14">
        <f t="shared" si="2"/>
        <v>3.5022162926393561</v>
      </c>
      <c r="J37" s="85" t="s">
        <v>71</v>
      </c>
      <c r="K37" s="80"/>
    </row>
    <row r="38" spans="1:11" s="16" customFormat="1">
      <c r="A38" s="43" t="s">
        <v>58</v>
      </c>
      <c r="B38" s="15">
        <v>7</v>
      </c>
      <c r="C38" s="17"/>
      <c r="D38" s="35">
        <v>1</v>
      </c>
      <c r="E38" s="13">
        <v>130.49299999999999</v>
      </c>
      <c r="F38" s="13">
        <v>1.089</v>
      </c>
      <c r="G38" s="13">
        <f t="shared" si="0"/>
        <v>0.83854137954835017</v>
      </c>
      <c r="H38" s="13">
        <f t="shared" si="1"/>
        <v>13.416662072773603</v>
      </c>
      <c r="I38" s="13">
        <f t="shared" si="2"/>
        <v>9.3916634509415218</v>
      </c>
      <c r="J38" s="59"/>
      <c r="K38" s="76"/>
    </row>
    <row r="39" spans="1:11" s="16" customFormat="1">
      <c r="A39" s="43" t="s">
        <v>59</v>
      </c>
      <c r="B39" s="15">
        <v>7</v>
      </c>
      <c r="C39" s="17"/>
      <c r="D39" s="35">
        <v>1</v>
      </c>
      <c r="E39" s="13">
        <v>126.485</v>
      </c>
      <c r="F39" s="13">
        <v>0.93799999999999994</v>
      </c>
      <c r="G39" s="13">
        <f t="shared" si="0"/>
        <v>0.7450148204559045</v>
      </c>
      <c r="H39" s="13">
        <f t="shared" si="1"/>
        <v>11.920237127294472</v>
      </c>
      <c r="I39" s="13">
        <f t="shared" si="2"/>
        <v>8.3441659891061306</v>
      </c>
      <c r="J39" s="59"/>
      <c r="K39" s="76"/>
    </row>
    <row r="40" spans="1:11" s="16" customFormat="1">
      <c r="A40" s="43" t="s">
        <v>60</v>
      </c>
      <c r="B40" s="15">
        <v>7</v>
      </c>
      <c r="C40" s="17"/>
      <c r="D40" s="35">
        <v>10</v>
      </c>
      <c r="E40" s="13">
        <v>133.83099999999999</v>
      </c>
      <c r="F40" s="13">
        <v>0.72199999999999998</v>
      </c>
      <c r="G40" s="13">
        <f t="shared" si="0"/>
        <v>0.54054238655723341</v>
      </c>
      <c r="H40" s="13">
        <f t="shared" si="1"/>
        <v>8.6486781849157346</v>
      </c>
      <c r="I40" s="13">
        <f t="shared" si="2"/>
        <v>6.0540747294410142</v>
      </c>
      <c r="J40" s="59"/>
      <c r="K40" s="76"/>
    </row>
    <row r="41" spans="1:11" s="16" customFormat="1">
      <c r="A41" s="43" t="s">
        <v>61</v>
      </c>
      <c r="B41" s="15">
        <v>7</v>
      </c>
      <c r="C41" s="17"/>
      <c r="D41" s="15">
        <v>10</v>
      </c>
      <c r="E41" s="13">
        <v>131.274</v>
      </c>
      <c r="F41" s="13">
        <v>0.70699999999999996</v>
      </c>
      <c r="G41" s="13">
        <f t="shared" si="0"/>
        <v>0.53973173943944042</v>
      </c>
      <c r="H41" s="13">
        <f t="shared" si="1"/>
        <v>8.6357078310310467</v>
      </c>
      <c r="I41" s="13">
        <f t="shared" si="2"/>
        <v>6.044995481721732</v>
      </c>
      <c r="J41" s="59"/>
      <c r="K41" s="76"/>
    </row>
    <row r="42" spans="1:11" s="16" customFormat="1">
      <c r="A42" s="41" t="s">
        <v>62</v>
      </c>
      <c r="B42" s="15">
        <v>7</v>
      </c>
      <c r="D42" s="35">
        <v>172</v>
      </c>
      <c r="E42" s="13">
        <v>130.102</v>
      </c>
      <c r="F42" s="13">
        <v>0.47399999999999998</v>
      </c>
      <c r="G42" s="13">
        <f t="shared" si="0"/>
        <v>0.36388286121276431</v>
      </c>
      <c r="H42" s="13">
        <f t="shared" si="1"/>
        <v>5.8221257794042289</v>
      </c>
      <c r="I42" s="13">
        <f t="shared" si="2"/>
        <v>4.0754880455829596</v>
      </c>
      <c r="J42" s="59"/>
      <c r="K42" s="76"/>
    </row>
    <row r="43" spans="1:11" s="16" customFormat="1">
      <c r="A43" s="52" t="s">
        <v>63</v>
      </c>
      <c r="B43" s="29">
        <v>7</v>
      </c>
      <c r="C43" s="31"/>
      <c r="D43" s="53">
        <v>172</v>
      </c>
      <c r="E43" s="14">
        <v>123.623</v>
      </c>
      <c r="F43" s="64">
        <v>0.41799999999999998</v>
      </c>
      <c r="G43" s="14">
        <f t="shared" si="0"/>
        <v>0.33758325554757918</v>
      </c>
      <c r="H43" s="14">
        <f t="shared" si="1"/>
        <v>5.4013320887612668</v>
      </c>
      <c r="I43" s="14">
        <f t="shared" si="2"/>
        <v>3.7809324621328866</v>
      </c>
      <c r="J43" s="60"/>
      <c r="K43" s="81"/>
    </row>
    <row r="44" spans="1:11" s="16" customFormat="1">
      <c r="A44" s="41" t="s">
        <v>64</v>
      </c>
      <c r="B44" s="15">
        <v>9</v>
      </c>
      <c r="C44" s="17"/>
      <c r="D44" s="35">
        <v>1</v>
      </c>
      <c r="E44" s="13">
        <v>131.167</v>
      </c>
      <c r="F44" s="13">
        <v>0.92900000000000005</v>
      </c>
      <c r="G44" s="13">
        <f t="shared" si="0"/>
        <v>0.71102562200634711</v>
      </c>
      <c r="H44" s="13">
        <f t="shared" si="1"/>
        <v>11.376409952101554</v>
      </c>
      <c r="I44" s="13">
        <f t="shared" si="2"/>
        <v>7.9634869664710868</v>
      </c>
      <c r="J44" s="59"/>
      <c r="K44" s="76"/>
    </row>
    <row r="45" spans="1:11" s="16" customFormat="1">
      <c r="A45" s="41" t="s">
        <v>65</v>
      </c>
      <c r="B45" s="15">
        <v>9</v>
      </c>
      <c r="C45" s="17"/>
      <c r="D45" s="50">
        <v>1</v>
      </c>
      <c r="E45" s="13">
        <v>131.79599999999999</v>
      </c>
      <c r="F45" s="13">
        <v>1.0009999999999999</v>
      </c>
      <c r="G45" s="13">
        <f t="shared" si="0"/>
        <v>0.76271300942840592</v>
      </c>
      <c r="H45" s="13">
        <f t="shared" si="1"/>
        <v>12.203408150854495</v>
      </c>
      <c r="I45" s="13">
        <f t="shared" si="2"/>
        <v>8.5423857055981465</v>
      </c>
      <c r="J45" s="59"/>
      <c r="K45" s="76"/>
    </row>
    <row r="46" spans="1:11" s="16" customFormat="1">
      <c r="A46" s="43" t="s">
        <v>66</v>
      </c>
      <c r="B46" s="15">
        <v>9</v>
      </c>
      <c r="D46" s="50">
        <v>10</v>
      </c>
      <c r="E46" s="13">
        <v>132.21700000000001</v>
      </c>
      <c r="F46" s="39">
        <v>0.753</v>
      </c>
      <c r="G46" s="13">
        <f t="shared" si="0"/>
        <v>0.57092650496187325</v>
      </c>
      <c r="H46" s="13">
        <f t="shared" si="1"/>
        <v>9.134824079389972</v>
      </c>
      <c r="I46" s="13">
        <f t="shared" si="2"/>
        <v>6.3943768555729799</v>
      </c>
      <c r="J46" s="59"/>
      <c r="K46" s="76"/>
    </row>
    <row r="47" spans="1:11" s="16" customFormat="1">
      <c r="A47" s="43" t="s">
        <v>67</v>
      </c>
      <c r="B47" s="15">
        <v>9</v>
      </c>
      <c r="D47" s="50">
        <v>10</v>
      </c>
      <c r="E47" s="13">
        <v>129.70099999999999</v>
      </c>
      <c r="F47" s="16">
        <v>0.67</v>
      </c>
      <c r="G47" s="13">
        <f t="shared" si="0"/>
        <v>0.51759865058791732</v>
      </c>
      <c r="H47" s="13">
        <f t="shared" si="1"/>
        <v>8.2815784094066771</v>
      </c>
      <c r="I47" s="13">
        <f t="shared" si="2"/>
        <v>5.7971048865846733</v>
      </c>
      <c r="J47" s="59"/>
      <c r="K47" s="76"/>
    </row>
    <row r="48" spans="1:11" s="16" customFormat="1">
      <c r="A48" s="43" t="s">
        <v>69</v>
      </c>
      <c r="B48" s="15">
        <v>9</v>
      </c>
      <c r="D48" s="50">
        <v>140</v>
      </c>
      <c r="E48" s="13">
        <v>132.83799999999999</v>
      </c>
      <c r="F48" s="16">
        <v>0.375</v>
      </c>
      <c r="G48" s="13">
        <f t="shared" si="0"/>
        <v>0.281025316901234</v>
      </c>
      <c r="H48" s="13">
        <f t="shared" si="1"/>
        <v>4.496405070419744</v>
      </c>
      <c r="I48" s="13">
        <f t="shared" si="2"/>
        <v>3.1474835492938205</v>
      </c>
      <c r="J48" s="59"/>
      <c r="K48" s="76"/>
    </row>
    <row r="49" spans="1:11" s="16" customFormat="1">
      <c r="A49" s="52" t="s">
        <v>68</v>
      </c>
      <c r="B49" s="29">
        <v>9</v>
      </c>
      <c r="C49" s="31"/>
      <c r="D49" s="49">
        <v>140</v>
      </c>
      <c r="E49" s="31">
        <v>131.65600000000001</v>
      </c>
      <c r="F49" s="31">
        <v>0.38500000000000001</v>
      </c>
      <c r="G49" s="14">
        <f t="shared" si="0"/>
        <v>0.29126856757891595</v>
      </c>
      <c r="H49" s="14">
        <f t="shared" si="1"/>
        <v>4.6602970812626552</v>
      </c>
      <c r="I49" s="14">
        <f t="shared" si="2"/>
        <v>3.2622079568838585</v>
      </c>
      <c r="J49" s="60"/>
      <c r="K49" s="81"/>
    </row>
    <row r="50" spans="1:11" s="16" customFormat="1">
      <c r="A50" s="86">
        <v>34</v>
      </c>
      <c r="B50" s="47">
        <v>11</v>
      </c>
      <c r="C50" s="94"/>
      <c r="D50" s="47">
        <v>1</v>
      </c>
      <c r="E50" s="95">
        <v>144.24199999999999</v>
      </c>
      <c r="F50" s="91">
        <v>0.99199999999999999</v>
      </c>
      <c r="G50" s="87">
        <f>(50/(($E50-2)*($F$9-$B$9)))*($F50-$B$9)-0.0016</f>
        <v>0.68954705336686728</v>
      </c>
      <c r="H50" s="87">
        <f>16*$G50</f>
        <v>11.032752853869876</v>
      </c>
      <c r="I50" s="87">
        <f>11.2*$G50</f>
        <v>7.722926997708913</v>
      </c>
    </row>
    <row r="51" spans="1:11" s="16" customFormat="1">
      <c r="A51" s="86">
        <v>33</v>
      </c>
      <c r="B51" s="15">
        <v>11</v>
      </c>
      <c r="C51" s="17"/>
      <c r="D51" s="100">
        <v>1</v>
      </c>
      <c r="E51" s="101">
        <v>144.81299999999999</v>
      </c>
      <c r="F51" s="87">
        <v>1.008</v>
      </c>
      <c r="G51" s="87">
        <f>(50/(($E51-2)*($F$9-$B$9)))*($F51-$B$9)-0.0016</f>
        <v>0.69792032673125826</v>
      </c>
      <c r="H51" s="87">
        <f>16*$G51</f>
        <v>11.166725227700132</v>
      </c>
      <c r="I51" s="87">
        <f>11.2*$G51</f>
        <v>7.8167076593900919</v>
      </c>
    </row>
    <row r="52" spans="1:11" s="16" customFormat="1">
      <c r="A52" s="92">
        <v>32</v>
      </c>
      <c r="B52" s="15">
        <v>11</v>
      </c>
      <c r="C52" s="17"/>
      <c r="D52" s="35">
        <v>10</v>
      </c>
      <c r="E52" s="87">
        <v>145.64599999999999</v>
      </c>
      <c r="F52" s="87">
        <v>1.2889999999999999</v>
      </c>
      <c r="G52" s="87">
        <f>(50/(($E52-2)*($F$9-$B$9)))*($F52-$B$9)-0.0016</f>
        <v>0.88831689283427029</v>
      </c>
      <c r="H52" s="87">
        <f>16*$G52</f>
        <v>14.213070285348325</v>
      </c>
      <c r="I52" s="87">
        <f>11.2*$G52</f>
        <v>9.9491491997438271</v>
      </c>
    </row>
    <row r="53" spans="1:11" s="16" customFormat="1">
      <c r="A53" s="92">
        <v>30</v>
      </c>
      <c r="B53" s="15">
        <v>11</v>
      </c>
      <c r="C53" s="17"/>
      <c r="D53" s="35">
        <v>10</v>
      </c>
      <c r="E53" s="87">
        <v>140.54499999999999</v>
      </c>
      <c r="F53" s="87">
        <v>1.2350000000000001</v>
      </c>
      <c r="G53" s="87">
        <f>(50/(($E53-2)*($F$9-$B$9)))*($F53-$B$9)-0.0016</f>
        <v>0.88233813380139992</v>
      </c>
      <c r="H53" s="87">
        <f>16*$G53</f>
        <v>14.117410140822399</v>
      </c>
      <c r="I53" s="87">
        <f>11.2*$G53</f>
        <v>9.8821870985756792</v>
      </c>
    </row>
    <row r="54" spans="1:11" s="16" customFormat="1">
      <c r="A54" s="92">
        <v>25</v>
      </c>
      <c r="B54" s="15">
        <v>11</v>
      </c>
      <c r="C54" s="17"/>
      <c r="D54" s="35">
        <v>154</v>
      </c>
      <c r="E54" s="87">
        <v>147.72399999999999</v>
      </c>
      <c r="F54" s="87">
        <v>0.433</v>
      </c>
      <c r="G54" s="87">
        <f>(50/(($E54-2)*($F$9-$B$9)))*($F54-$B$9)-0.0016</f>
        <v>0.29171845658502116</v>
      </c>
      <c r="H54" s="87">
        <f>16*$G54</f>
        <v>4.6674953053603385</v>
      </c>
      <c r="I54" s="87">
        <f>11.2*$G54</f>
        <v>3.267246713752237</v>
      </c>
    </row>
    <row r="55" spans="1:11">
      <c r="A55" s="93">
        <v>27</v>
      </c>
      <c r="B55" s="29">
        <v>11</v>
      </c>
      <c r="C55" s="30"/>
      <c r="D55" s="29">
        <v>154</v>
      </c>
      <c r="E55" s="89">
        <v>145.50399999999999</v>
      </c>
      <c r="F55" s="89">
        <v>0.40100000000000002</v>
      </c>
      <c r="G55" s="89">
        <f>(50/(($E55-2)*($F$9-$B$9)))*($F55-$B$9)-0.0016</f>
        <v>0.27409004525639119</v>
      </c>
      <c r="H55" s="89">
        <f>16*$G55</f>
        <v>4.385440724102259</v>
      </c>
      <c r="I55" s="89">
        <f>11.2*$G55</f>
        <v>3.0698085068715812</v>
      </c>
    </row>
    <row r="56" spans="1:11">
      <c r="A56" s="86">
        <v>28</v>
      </c>
      <c r="B56" s="15">
        <v>13</v>
      </c>
      <c r="C56" s="16"/>
      <c r="D56" s="35">
        <v>1</v>
      </c>
      <c r="E56" s="87">
        <v>145.63499999999999</v>
      </c>
      <c r="F56" s="87">
        <v>1.028</v>
      </c>
      <c r="G56" s="87">
        <f>(50/(($E56-2)*($F$9-$B$9)))*($F56-$B$9)-0.0016</f>
        <v>0.70775822043407066</v>
      </c>
      <c r="H56" s="87">
        <f>16*$G56</f>
        <v>11.324131526945131</v>
      </c>
      <c r="I56" s="87">
        <f>11.2*$G56</f>
        <v>7.9268920688615907</v>
      </c>
    </row>
    <row r="57" spans="1:11">
      <c r="A57" s="86">
        <v>29</v>
      </c>
      <c r="B57" s="15">
        <v>13</v>
      </c>
      <c r="C57" s="16"/>
      <c r="D57" s="35">
        <v>1</v>
      </c>
      <c r="E57" s="87">
        <v>142.92099999999999</v>
      </c>
      <c r="F57" s="91">
        <v>1.0109999999999999</v>
      </c>
      <c r="G57" s="87">
        <f>(50/(($E57-2)*($F$9-$B$9)))*($F57-$B$9)-0.0016</f>
        <v>0.70942821550413104</v>
      </c>
      <c r="H57" s="87">
        <f>16*$G57</f>
        <v>11.350851448066097</v>
      </c>
      <c r="I57" s="87">
        <f>11.2*$G57</f>
        <v>7.9455960136462673</v>
      </c>
    </row>
    <row r="58" spans="1:11">
      <c r="A58" s="86">
        <v>23</v>
      </c>
      <c r="B58" s="15">
        <v>13</v>
      </c>
      <c r="C58" s="17"/>
      <c r="D58" s="35">
        <v>116</v>
      </c>
      <c r="E58" s="87">
        <v>137.61699999999999</v>
      </c>
      <c r="F58" s="87">
        <v>0.36499999999999999</v>
      </c>
      <c r="G58" s="87">
        <f>(50/(($E58-2)*($F$9-$B$9)))*($F58-$B$9)-0.0016</f>
        <v>0.26373617044644398</v>
      </c>
      <c r="H58" s="87">
        <f>16*$G58</f>
        <v>4.2197787271431038</v>
      </c>
      <c r="I58" s="87">
        <f>11.2*$G58</f>
        <v>2.9538451090001723</v>
      </c>
    </row>
    <row r="59" spans="1:11">
      <c r="A59" s="86">
        <v>21</v>
      </c>
      <c r="B59" s="15">
        <v>13</v>
      </c>
      <c r="C59" s="17"/>
      <c r="D59" s="50">
        <v>116</v>
      </c>
      <c r="E59" s="87">
        <v>139.30600000000001</v>
      </c>
      <c r="F59" s="87">
        <v>0.36899999999999999</v>
      </c>
      <c r="G59" s="87">
        <f>(50/(($E59-2)*($F$9-$B$9)))*($F59-$B$9)-0.0016</f>
        <v>0.26336809856488935</v>
      </c>
      <c r="H59" s="87">
        <f>16*$G59</f>
        <v>4.2138895770382296</v>
      </c>
      <c r="I59" s="87">
        <f>11.2*$G59</f>
        <v>2.9497227039267604</v>
      </c>
    </row>
    <row r="60" spans="1:11">
      <c r="A60" s="92">
        <v>24</v>
      </c>
      <c r="B60" s="15">
        <v>13</v>
      </c>
      <c r="C60" s="16"/>
      <c r="D60" s="50">
        <v>10</v>
      </c>
      <c r="E60" s="87">
        <v>138.304</v>
      </c>
      <c r="F60" s="96">
        <v>0.69</v>
      </c>
      <c r="G60" s="87">
        <f>(50/(($E60-2)*($F$9-$B$9)))*($F60-$B$9)-0.0016</f>
        <v>0.49941433889910919</v>
      </c>
      <c r="H60" s="87">
        <f>16*$G60</f>
        <v>7.990629422385747</v>
      </c>
      <c r="I60" s="87">
        <f>11.2*$G60</f>
        <v>5.5934405956700228</v>
      </c>
    </row>
    <row r="61" spans="1:11">
      <c r="A61" s="93">
        <v>22</v>
      </c>
      <c r="B61" s="29">
        <v>13</v>
      </c>
      <c r="C61" s="31"/>
      <c r="D61" s="49">
        <v>10</v>
      </c>
      <c r="E61" s="89">
        <v>138.304</v>
      </c>
      <c r="F61" s="31">
        <v>0.68100000000000005</v>
      </c>
      <c r="G61" s="89">
        <f>(50/(($E61-2)*($F$9-$B$9)))*($F61-$B$9)-0.0016</f>
        <v>0.49285083227597681</v>
      </c>
      <c r="H61" s="89">
        <f>16*$G61</f>
        <v>7.885613316415629</v>
      </c>
      <c r="I61" s="89">
        <f>11.2*$G61</f>
        <v>5.51992932149094</v>
      </c>
    </row>
    <row r="62" spans="1:11">
      <c r="A62" s="92">
        <v>16</v>
      </c>
      <c r="B62" s="15">
        <v>16</v>
      </c>
      <c r="C62" s="16"/>
      <c r="D62" s="50">
        <v>1</v>
      </c>
      <c r="E62" s="87">
        <v>141.08500000000001</v>
      </c>
      <c r="F62" s="16">
        <v>0.97399999999999998</v>
      </c>
      <c r="G62" s="87">
        <f>(50/(($E62-2)*($F$9-$B$9)))*($F62-$B$9)-0.0016</f>
        <v>0.69237041198900695</v>
      </c>
      <c r="H62" s="87">
        <f>16*$G62</f>
        <v>11.077926591824111</v>
      </c>
      <c r="I62" s="87">
        <f>11.2*$G62</f>
        <v>7.7545486142768771</v>
      </c>
    </row>
    <row r="63" spans="1:11">
      <c r="A63" s="86">
        <v>15</v>
      </c>
      <c r="B63" s="15">
        <v>16</v>
      </c>
      <c r="C63" s="16"/>
      <c r="D63" s="50">
        <v>1</v>
      </c>
      <c r="E63" s="16">
        <v>146.57300000000001</v>
      </c>
      <c r="F63" s="16">
        <v>1.0129999999999999</v>
      </c>
      <c r="G63" s="87">
        <f>(50/(($E63-2)*($F$9-$B$9)))*($F63-$B$9)-0.0016</f>
        <v>0.6928423530957738</v>
      </c>
      <c r="H63" s="87">
        <f>16*$G63</f>
        <v>11.085477649532381</v>
      </c>
      <c r="I63" s="87">
        <f>11.2*$G63</f>
        <v>7.759834354672666</v>
      </c>
    </row>
    <row r="64" spans="1:11">
      <c r="A64" s="98">
        <v>17</v>
      </c>
      <c r="B64" s="15">
        <v>16</v>
      </c>
      <c r="C64" s="16"/>
      <c r="D64" s="50">
        <v>10</v>
      </c>
      <c r="E64" s="87">
        <v>136.59</v>
      </c>
      <c r="F64" s="17">
        <v>0.66600000000000004</v>
      </c>
      <c r="G64" s="87">
        <f>(50/(($E64-2)*($F$9-$B$9)))*($F64-$B$9)-0.0016</f>
        <v>0.48806916237916886</v>
      </c>
      <c r="H64" s="87">
        <f>16*$G64</f>
        <v>7.8091065980667018</v>
      </c>
      <c r="I64" s="87">
        <f>11.2*$G64</f>
        <v>5.4663746186466913</v>
      </c>
    </row>
    <row r="65" spans="1:9">
      <c r="A65" s="98">
        <v>19</v>
      </c>
      <c r="B65" s="15">
        <v>16</v>
      </c>
      <c r="C65" s="16"/>
      <c r="D65" s="50">
        <v>10</v>
      </c>
      <c r="E65" s="87">
        <v>141.322</v>
      </c>
      <c r="F65" s="17">
        <v>0.69399999999999995</v>
      </c>
      <c r="G65" s="87">
        <f>(50/(($E65-2)*($F$9-$B$9)))*($F65-$B$9)-0.0016</f>
        <v>0.49141526509395117</v>
      </c>
      <c r="H65" s="87">
        <f>16*$G65</f>
        <v>7.8626442415032187</v>
      </c>
      <c r="I65" s="87">
        <f>11.2*$G65</f>
        <v>5.5038509690522526</v>
      </c>
    </row>
    <row r="66" spans="1:9">
      <c r="A66" s="98">
        <v>55</v>
      </c>
      <c r="B66" s="15">
        <v>16</v>
      </c>
      <c r="C66" s="16"/>
      <c r="D66" s="50">
        <v>77</v>
      </c>
      <c r="E66" s="87">
        <v>144.33699999999999</v>
      </c>
      <c r="F66" s="17">
        <v>0.40500000000000003</v>
      </c>
      <c r="G66" s="87">
        <f>(50/(($E66-2)*($F$9-$B$9)))*($F66-$B$9)-0.0016</f>
        <v>0.2791438583684388</v>
      </c>
      <c r="H66" s="87">
        <f>16*$G66</f>
        <v>4.4663017338950208</v>
      </c>
      <c r="I66" s="87">
        <f>11.2*$G66</f>
        <v>3.1264112137265143</v>
      </c>
    </row>
    <row r="67" spans="1:9">
      <c r="A67" s="97">
        <v>9</v>
      </c>
      <c r="B67" s="29">
        <v>16</v>
      </c>
      <c r="C67" s="31"/>
      <c r="D67" s="49">
        <v>77</v>
      </c>
      <c r="E67" s="89">
        <v>141.66800000000001</v>
      </c>
      <c r="F67" s="30">
        <v>0.40100000000000002</v>
      </c>
      <c r="G67" s="89">
        <f>(50/(($E67-2)*($F$9-$B$9)))*($F67-$B$9)-0.0016</f>
        <v>0.28166190862955837</v>
      </c>
      <c r="H67" s="89">
        <f>16*$G67</f>
        <v>4.5065905380729339</v>
      </c>
      <c r="I67" s="89">
        <f>11.2*$G67</f>
        <v>3.1546133766510533</v>
      </c>
    </row>
    <row r="68" spans="1:9">
      <c r="A68" s="98">
        <v>10</v>
      </c>
      <c r="B68" s="15">
        <v>18</v>
      </c>
      <c r="C68" s="16"/>
      <c r="D68" s="50">
        <v>30</v>
      </c>
      <c r="E68" s="87">
        <v>136.785</v>
      </c>
      <c r="F68" s="17">
        <v>0.52600000000000002</v>
      </c>
      <c r="G68" s="87">
        <f>(50/(($E68-2)*($F$9-$B$9)))*($F68-$B$9)-0.0016</f>
        <v>0.38411110710076457</v>
      </c>
      <c r="H68" s="87">
        <f>16*$G68</f>
        <v>6.1457777136122331</v>
      </c>
      <c r="I68" s="87">
        <f>11.2*$G68</f>
        <v>4.3020443995285627</v>
      </c>
    </row>
    <row r="69" spans="1:9">
      <c r="A69" s="92">
        <v>13</v>
      </c>
      <c r="B69" s="15">
        <v>18</v>
      </c>
      <c r="C69" s="15"/>
      <c r="D69" s="35">
        <v>30</v>
      </c>
      <c r="E69" s="87">
        <v>138.06200000000001</v>
      </c>
      <c r="F69" s="87">
        <v>0.52300000000000002</v>
      </c>
      <c r="G69" s="87">
        <f>(50/(($E69-2)*($F$9-$B$9)))*($F69-$B$9)-0.0016</f>
        <v>0.3782993167452342</v>
      </c>
      <c r="H69" s="87">
        <f>16*$G69</f>
        <v>6.0527890679237473</v>
      </c>
      <c r="I69" s="87">
        <f>11.2*$G69</f>
        <v>4.2369523475466231</v>
      </c>
    </row>
    <row r="70" spans="1:9">
      <c r="A70" s="92">
        <v>65</v>
      </c>
      <c r="B70" s="15">
        <v>18</v>
      </c>
      <c r="C70" s="15"/>
      <c r="D70" s="15">
        <v>1</v>
      </c>
      <c r="E70" s="87">
        <v>139.48599999999999</v>
      </c>
      <c r="F70" s="87">
        <v>0.46</v>
      </c>
      <c r="G70" s="87">
        <f>(50/(($E70-2)*($F$9-$B$9)))*($F70-$B$9)-0.0016</f>
        <v>0.32881499052757346</v>
      </c>
      <c r="H70" s="87">
        <f>16*$G70</f>
        <v>5.2610398484411753</v>
      </c>
      <c r="I70" s="87">
        <f>11.2*$G70</f>
        <v>3.6827278939088224</v>
      </c>
    </row>
    <row r="71" spans="1:9">
      <c r="A71" s="86">
        <v>64</v>
      </c>
      <c r="B71" s="15">
        <v>18</v>
      </c>
      <c r="C71" s="17"/>
      <c r="D71" s="15">
        <v>1</v>
      </c>
      <c r="E71" s="87">
        <v>143.33799999999999</v>
      </c>
      <c r="F71" s="87">
        <v>0.99099999999999999</v>
      </c>
      <c r="G71" s="87">
        <f>(50/(($E71-2)*($F$9-$B$9)))*($F71-$B$9)-0.0016</f>
        <v>0.69326433645927565</v>
      </c>
      <c r="H71" s="87">
        <f>16*$G71</f>
        <v>11.09222938334841</v>
      </c>
      <c r="I71" s="87">
        <f>11.2*$G71</f>
        <v>7.764560568343887</v>
      </c>
    </row>
    <row r="72" spans="1:9">
      <c r="A72" s="92">
        <v>62</v>
      </c>
      <c r="B72" s="15">
        <v>18</v>
      </c>
      <c r="C72" s="15"/>
      <c r="D72" s="35">
        <v>10</v>
      </c>
      <c r="E72" s="87">
        <v>140.18299999999999</v>
      </c>
      <c r="F72" s="87">
        <v>0.68500000000000005</v>
      </c>
      <c r="G72" s="87">
        <f>(50/(($E72-2)*($F$9-$B$9)))*($F72-$B$9)-0.0016</f>
        <v>0.48900478175072232</v>
      </c>
      <c r="H72" s="87">
        <f>16*$G72</f>
        <v>7.8240765080115571</v>
      </c>
      <c r="I72" s="87">
        <f>11.2*$G72</f>
        <v>5.4768535556080895</v>
      </c>
    </row>
    <row r="73" spans="1:9">
      <c r="A73" s="93">
        <v>1</v>
      </c>
      <c r="B73" s="29">
        <v>18</v>
      </c>
      <c r="C73" s="29"/>
      <c r="D73" s="53">
        <v>10</v>
      </c>
      <c r="E73" s="89">
        <v>138.113</v>
      </c>
      <c r="F73" s="89">
        <v>0.67500000000000004</v>
      </c>
      <c r="G73" s="89">
        <f>(50/(($E73-2)*($F$9-$B$9)))*($F73-$B$9)-0.0016</f>
        <v>0.48916285712144891</v>
      </c>
      <c r="H73" s="89">
        <f>16*$G73</f>
        <v>7.8266057139431826</v>
      </c>
      <c r="I73" s="89">
        <f>11.2*$G73</f>
        <v>5.4786239997602273</v>
      </c>
    </row>
    <row r="74" spans="1:9">
      <c r="A74" s="86">
        <v>51</v>
      </c>
      <c r="B74" s="15">
        <v>20</v>
      </c>
      <c r="C74" s="17"/>
      <c r="D74" s="100">
        <v>50</v>
      </c>
      <c r="E74" s="87">
        <v>142.721</v>
      </c>
      <c r="F74" s="87">
        <v>0.38800000000000001</v>
      </c>
      <c r="G74" s="87">
        <f>(50/(($E74-2)*($F$9-$B$9)))*($F74-$B$9)-0.0016</f>
        <v>0.27035925081258955</v>
      </c>
      <c r="H74" s="87">
        <f>16*$G74</f>
        <v>4.3257480130014327</v>
      </c>
      <c r="I74" s="87">
        <f>11.2*$G74</f>
        <v>3.0280236091010027</v>
      </c>
    </row>
    <row r="75" spans="1:9">
      <c r="A75" s="90">
        <v>53</v>
      </c>
      <c r="B75" s="15">
        <v>20</v>
      </c>
      <c r="C75" s="32"/>
      <c r="D75" s="35">
        <v>50</v>
      </c>
      <c r="E75" s="87">
        <v>145.94999999999999</v>
      </c>
      <c r="F75" s="87">
        <v>0.39500000000000002</v>
      </c>
      <c r="G75" s="87">
        <f>(50/(($E75-2)*($F$9-$B$9)))*($F75-$B$9)-0.0016</f>
        <v>0.26909262093296427</v>
      </c>
      <c r="H75" s="87">
        <f>16*$G75</f>
        <v>4.3054819349274283</v>
      </c>
      <c r="I75" s="87">
        <f>11.2*$G75</f>
        <v>3.0138373544491994</v>
      </c>
    </row>
    <row r="76" spans="1:9">
      <c r="A76" s="90">
        <v>5</v>
      </c>
      <c r="B76" s="15">
        <v>20</v>
      </c>
      <c r="C76" s="15"/>
      <c r="D76" s="35">
        <v>10</v>
      </c>
      <c r="E76" s="87">
        <v>141.279</v>
      </c>
      <c r="F76" s="87">
        <v>0.72899999999999998</v>
      </c>
      <c r="G76" s="87">
        <f>(50/(($E76-2)*($F$9-$B$9)))*($F76-$B$9)-0.0016</f>
        <v>0.51654701435197281</v>
      </c>
      <c r="H76" s="87">
        <f>16*$G76</f>
        <v>8.264752229631565</v>
      </c>
      <c r="I76" s="87">
        <f>11.2*$G76</f>
        <v>5.7853265607420949</v>
      </c>
    </row>
    <row r="77" spans="1:9">
      <c r="A77" s="86">
        <v>54</v>
      </c>
      <c r="B77" s="15">
        <v>20</v>
      </c>
      <c r="C77" s="15"/>
      <c r="D77" s="35">
        <v>10</v>
      </c>
      <c r="E77" s="87">
        <v>144.74100000000001</v>
      </c>
      <c r="F77" s="91">
        <v>0.746</v>
      </c>
      <c r="G77" s="87">
        <f>(50/(($E77-2)*($F$9-$B$9)))*($F77-$B$9)-0.0016</f>
        <v>0.51581867330983022</v>
      </c>
      <c r="H77" s="87">
        <f>16*$G77</f>
        <v>8.2530987729572836</v>
      </c>
      <c r="I77" s="87">
        <f>11.2*$G77</f>
        <v>5.7771691410700985</v>
      </c>
    </row>
    <row r="78" spans="1:9">
      <c r="A78" s="86">
        <v>59</v>
      </c>
      <c r="B78" s="15">
        <v>20</v>
      </c>
      <c r="C78" s="17"/>
      <c r="D78" s="47">
        <v>1</v>
      </c>
      <c r="E78" s="87">
        <v>145.13800000000001</v>
      </c>
      <c r="F78" s="87">
        <v>0.96899999999999997</v>
      </c>
      <c r="G78" s="87">
        <f>(50/(($E78-2)*($F$9-$B$9)))*($F78-$B$9)-0.0016</f>
        <v>0.66924811062643685</v>
      </c>
      <c r="H78" s="87">
        <f>16*$G78</f>
        <v>10.70796977002299</v>
      </c>
      <c r="I78" s="87">
        <f>11.2*$G78</f>
        <v>7.4955788390160922</v>
      </c>
    </row>
    <row r="79" spans="1:9">
      <c r="A79" s="93">
        <v>57</v>
      </c>
      <c r="B79" s="29">
        <v>20</v>
      </c>
      <c r="C79" s="29"/>
      <c r="D79" s="53">
        <v>1</v>
      </c>
      <c r="E79" s="89">
        <v>145.661</v>
      </c>
      <c r="F79" s="89">
        <v>0.97699999999999998</v>
      </c>
      <c r="G79" s="89">
        <f>(50/(($E79-2)*($F$9-$B$9)))*($F79-$B$9)-0.0016</f>
        <v>0.67234133054257961</v>
      </c>
      <c r="H79" s="89">
        <f>16*$G79</f>
        <v>10.757461288681274</v>
      </c>
      <c r="I79" s="89">
        <f>11.2*$G79</f>
        <v>7.5302229020768907</v>
      </c>
    </row>
    <row r="80" spans="1:9">
      <c r="A80" s="98">
        <v>40</v>
      </c>
      <c r="B80" s="16">
        <v>23</v>
      </c>
      <c r="C80" s="16"/>
      <c r="D80" s="50">
        <v>1</v>
      </c>
      <c r="E80" s="102">
        <v>140.27000000000001</v>
      </c>
      <c r="F80" s="16">
        <v>0.92100000000000004</v>
      </c>
      <c r="G80" s="102">
        <f>(50/(($E80-2)*($F$9-$B$9)))*($F80-$B$9)-0.0016</f>
        <v>0.65835866847084124</v>
      </c>
      <c r="H80" s="102">
        <f>16*$G80</f>
        <v>10.53373869553346</v>
      </c>
      <c r="I80" s="102">
        <f>11.2*$G80</f>
        <v>7.3736170868734217</v>
      </c>
    </row>
    <row r="81" spans="1:9">
      <c r="A81" s="86">
        <v>38</v>
      </c>
      <c r="B81" s="15">
        <v>23</v>
      </c>
      <c r="C81" s="17"/>
      <c r="D81" s="15">
        <v>16</v>
      </c>
      <c r="E81" s="87">
        <v>144.58600000000001</v>
      </c>
      <c r="F81" s="87">
        <v>0.627</v>
      </c>
      <c r="G81" s="87">
        <f>(50/(($E81-2)*($F$9-$B$9)))*($F81-$B$9)-0.0016</f>
        <v>0.43342049992276993</v>
      </c>
      <c r="H81" s="87">
        <f>16*$G81</f>
        <v>6.9347279987643189</v>
      </c>
      <c r="I81" s="87">
        <f>11.2*$G81</f>
        <v>4.8543095991350231</v>
      </c>
    </row>
    <row r="82" spans="1:9">
      <c r="A82" s="86">
        <v>43</v>
      </c>
      <c r="B82" s="15">
        <v>23</v>
      </c>
      <c r="C82" s="17"/>
      <c r="D82" s="15">
        <v>10</v>
      </c>
      <c r="E82" s="87">
        <v>147.77500000000001</v>
      </c>
      <c r="F82" s="87">
        <v>0.65200000000000002</v>
      </c>
      <c r="G82" s="87">
        <f>(50/(($E82-2)*($F$9-$B$9)))*($F82-$B$9)-0.0016</f>
        <v>0.44095134601412278</v>
      </c>
      <c r="H82" s="87">
        <f>16*$G82</f>
        <v>7.0552215362259645</v>
      </c>
      <c r="I82" s="87">
        <f>11.2*$G82</f>
        <v>4.9386550753581746</v>
      </c>
    </row>
    <row r="83" spans="1:9">
      <c r="A83" s="86">
        <v>37</v>
      </c>
      <c r="B83" s="15">
        <v>23</v>
      </c>
      <c r="C83" s="15"/>
      <c r="D83" s="15">
        <v>16</v>
      </c>
      <c r="E83" s="87">
        <v>144.03299999999999</v>
      </c>
      <c r="F83" s="87">
        <v>0.59599999999999997</v>
      </c>
      <c r="G83" s="87">
        <f>(50/(($E83-2)*($F$9-$B$9)))*($F83-$B$9)-0.0016</f>
        <v>0.41341849617760973</v>
      </c>
      <c r="H83" s="87">
        <f>16*$G83</f>
        <v>6.6146959388417557</v>
      </c>
      <c r="I83" s="87">
        <f>11.2*$G83</f>
        <v>4.6302871571892288</v>
      </c>
    </row>
    <row r="84" spans="1:9">
      <c r="A84" s="86">
        <v>44</v>
      </c>
      <c r="B84" s="15">
        <v>23</v>
      </c>
      <c r="C84" s="15"/>
      <c r="D84" s="35">
        <v>10</v>
      </c>
      <c r="E84" s="87">
        <v>142.55699999999999</v>
      </c>
      <c r="F84" s="87">
        <v>0.68100000000000005</v>
      </c>
      <c r="G84" s="87">
        <f>(50/(($E84-2)*($F$9-$B$9)))*($F84-$B$9)-0.0016</f>
        <v>0.47788964649604604</v>
      </c>
      <c r="H84" s="87">
        <f>16*$G84</f>
        <v>7.6462343439367366</v>
      </c>
      <c r="I84" s="87">
        <f>11.2*$G84</f>
        <v>5.3523640407557149</v>
      </c>
    </row>
    <row r="85" spans="1:9">
      <c r="A85" s="88">
        <v>39</v>
      </c>
      <c r="B85" s="29">
        <v>23</v>
      </c>
      <c r="C85" s="30"/>
      <c r="D85" s="99">
        <v>1</v>
      </c>
      <c r="E85" s="89">
        <v>143.441</v>
      </c>
      <c r="F85" s="89">
        <v>0.94</v>
      </c>
      <c r="G85" s="89">
        <f>(50/(($E85-2)*($F$9-$B$9)))*($F85-$B$9)-0.0016</f>
        <v>0.65691594008463539</v>
      </c>
      <c r="H85" s="89">
        <f>16*$G85</f>
        <v>10.510655041354166</v>
      </c>
      <c r="I85" s="89">
        <f>11.2*$G85</f>
        <v>7.357458528947916</v>
      </c>
    </row>
    <row r="86" spans="1:9">
      <c r="A86" s="86">
        <v>41</v>
      </c>
      <c r="B86" s="15">
        <v>25</v>
      </c>
      <c r="C86" s="15"/>
      <c r="D86" s="47">
        <v>36</v>
      </c>
      <c r="E86" s="87">
        <v>139.476</v>
      </c>
      <c r="F86" s="87">
        <v>0.33100000000000002</v>
      </c>
      <c r="G86" s="87">
        <f>(50/(($E86-2)*($F$9-$B$9)))*($F86-$B$9)-0.0016</f>
        <v>0.23556411415414524</v>
      </c>
      <c r="H86" s="87">
        <f>16*$G86</f>
        <v>3.7690258264663239</v>
      </c>
      <c r="I86" s="87">
        <f>11.2*$G86</f>
        <v>2.6383180785264266</v>
      </c>
    </row>
    <row r="87" spans="1:9">
      <c r="A87" s="86">
        <v>46</v>
      </c>
      <c r="B87" s="15">
        <v>25</v>
      </c>
      <c r="C87" s="15"/>
      <c r="D87" s="47">
        <v>1</v>
      </c>
      <c r="E87" s="87">
        <v>144.518</v>
      </c>
      <c r="F87" s="87">
        <v>0.94099999999999995</v>
      </c>
      <c r="G87" s="87">
        <f>(50/(($E87-2)*($F$9-$B$9)))*($F87-$B$9)-0.0016</f>
        <v>0.65263705538977357</v>
      </c>
      <c r="H87" s="87">
        <f>16*$G87</f>
        <v>10.442192886236377</v>
      </c>
      <c r="I87" s="87">
        <f>11.2*$G87</f>
        <v>7.3095350203654634</v>
      </c>
    </row>
    <row r="88" spans="1:9">
      <c r="A88" s="86">
        <v>42</v>
      </c>
      <c r="B88" s="15">
        <v>25</v>
      </c>
      <c r="C88" s="17"/>
      <c r="D88" s="47">
        <v>36</v>
      </c>
      <c r="E88" s="87">
        <v>144.94800000000001</v>
      </c>
      <c r="F88" s="87">
        <v>0.372</v>
      </c>
      <c r="G88" s="87">
        <f>(50/(($E88-2)*($F$9-$B$9)))*($F88-$B$9)-0.0016</f>
        <v>0.25499624812615201</v>
      </c>
      <c r="H88" s="87">
        <f>16*$G88</f>
        <v>4.0799399700184322</v>
      </c>
      <c r="I88" s="87">
        <f>11.2*$G88</f>
        <v>2.8559579790129024</v>
      </c>
    </row>
    <row r="89" spans="1:9">
      <c r="A89" s="86">
        <v>45</v>
      </c>
      <c r="B89" s="15">
        <v>25</v>
      </c>
      <c r="C89" s="15"/>
      <c r="D89" s="35">
        <v>1</v>
      </c>
      <c r="E89" s="87">
        <v>142.58600000000001</v>
      </c>
      <c r="F89" s="87">
        <v>0.94499999999999995</v>
      </c>
      <c r="G89" s="87">
        <f>(50/(($E89-2)*($F$9-$B$9)))*($F89-$B$9)-0.0016</f>
        <v>0.66445615761281396</v>
      </c>
      <c r="H89" s="87">
        <f>16*$G89</f>
        <v>10.631298521805023</v>
      </c>
      <c r="I89" s="87">
        <f>11.2*$G89</f>
        <v>7.441908965263516</v>
      </c>
    </row>
    <row r="90" spans="1:9">
      <c r="A90" s="86">
        <v>48</v>
      </c>
      <c r="B90" s="15">
        <v>25</v>
      </c>
      <c r="C90" s="15"/>
      <c r="D90" s="35">
        <v>10</v>
      </c>
      <c r="E90" s="87">
        <v>141.76</v>
      </c>
      <c r="F90" s="87">
        <v>0.63100000000000001</v>
      </c>
      <c r="G90" s="87">
        <f>(50/(($E90-2)*($F$9-$B$9)))*($F90-$B$9)-0.0016</f>
        <v>0.44506175812895954</v>
      </c>
      <c r="H90" s="87">
        <f>16*$G90</f>
        <v>7.1209881300633526</v>
      </c>
      <c r="I90" s="87">
        <f>11.2*$G90</f>
        <v>4.9846916910443468</v>
      </c>
    </row>
    <row r="91" spans="1:9">
      <c r="A91" s="86">
        <v>47</v>
      </c>
      <c r="B91" s="15">
        <v>25</v>
      </c>
      <c r="C91" s="17"/>
      <c r="D91" s="47">
        <v>10</v>
      </c>
      <c r="E91" s="87">
        <v>142.779</v>
      </c>
      <c r="F91" s="87">
        <v>0.45800000000000002</v>
      </c>
      <c r="G91" s="87">
        <f>(50/(($E91-2)*($F$9-$B$9)))*($F91-$B$9)-0.0016</f>
        <v>0.31967397005672943</v>
      </c>
      <c r="H91" s="87">
        <f>16*$G91</f>
        <v>5.1147835209076709</v>
      </c>
      <c r="I91" s="87">
        <f>11.2*$G91</f>
        <v>3.5803484646353692</v>
      </c>
    </row>
    <row r="94" spans="1:9">
      <c r="D94" s="65"/>
    </row>
    <row r="95" spans="1:9">
      <c r="D95" s="65"/>
    </row>
    <row r="96" spans="1:9">
      <c r="D96" s="65"/>
    </row>
    <row r="97" spans="4:4">
      <c r="D97" s="65"/>
    </row>
    <row r="98" spans="4:4">
      <c r="D98" s="65"/>
    </row>
    <row r="99" spans="4:4">
      <c r="D99" s="65"/>
    </row>
    <row r="100" spans="4:4">
      <c r="D100" s="65"/>
    </row>
    <row r="101" spans="4:4">
      <c r="D101" s="65"/>
    </row>
    <row r="102" spans="4:4">
      <c r="D102" s="65"/>
    </row>
    <row r="103" spans="4:4">
      <c r="D103" s="65"/>
    </row>
    <row r="104" spans="4:4">
      <c r="D104" s="65"/>
    </row>
    <row r="105" spans="4:4">
      <c r="D105" s="65"/>
    </row>
    <row r="106" spans="4:4">
      <c r="D106" s="65"/>
    </row>
    <row r="107" spans="4:4">
      <c r="D107" s="65"/>
    </row>
    <row r="108" spans="4:4">
      <c r="D108" s="65"/>
    </row>
    <row r="109" spans="4:4">
      <c r="D109" s="65"/>
    </row>
    <row r="110" spans="4:4">
      <c r="D110" s="65"/>
    </row>
    <row r="111" spans="4:4">
      <c r="D111" s="65"/>
    </row>
    <row r="112" spans="4:4">
      <c r="D112" s="65"/>
    </row>
    <row r="113" spans="4:4">
      <c r="D113" s="65"/>
    </row>
    <row r="114" spans="4:4">
      <c r="D114" s="65"/>
    </row>
    <row r="115" spans="4:4">
      <c r="D115" s="65"/>
    </row>
    <row r="116" spans="4:4">
      <c r="D116" s="65"/>
    </row>
    <row r="117" spans="4:4">
      <c r="D117" s="65"/>
    </row>
    <row r="118" spans="4:4">
      <c r="D118" s="65"/>
    </row>
    <row r="119" spans="4:4">
      <c r="D119" s="65"/>
    </row>
    <row r="120" spans="4:4">
      <c r="D120" s="65"/>
    </row>
    <row r="121" spans="4:4">
      <c r="D121" s="65"/>
    </row>
    <row r="122" spans="4:4">
      <c r="D122" s="65"/>
    </row>
    <row r="123" spans="4:4">
      <c r="D123" s="65"/>
    </row>
    <row r="124" spans="4:4">
      <c r="D124" s="65"/>
    </row>
    <row r="125" spans="4:4">
      <c r="D125" s="65"/>
    </row>
    <row r="126" spans="4:4">
      <c r="D126" s="65"/>
    </row>
    <row r="127" spans="4:4">
      <c r="D127" s="65"/>
    </row>
    <row r="128" spans="4:4">
      <c r="D128" s="65"/>
    </row>
    <row r="129" spans="4:4">
      <c r="D129" s="65"/>
    </row>
    <row r="130" spans="4:4">
      <c r="D130" s="65"/>
    </row>
    <row r="131" spans="4:4">
      <c r="D131" s="65"/>
    </row>
    <row r="132" spans="4:4">
      <c r="D132" s="65"/>
    </row>
    <row r="133" spans="4:4">
      <c r="D133" s="65"/>
    </row>
    <row r="134" spans="4:4">
      <c r="D134" s="65"/>
    </row>
    <row r="135" spans="4:4">
      <c r="D135" s="65"/>
    </row>
    <row r="136" spans="4:4">
      <c r="D136" s="65"/>
    </row>
    <row r="137" spans="4:4">
      <c r="D137" s="65"/>
    </row>
    <row r="138" spans="4:4">
      <c r="D138" s="65"/>
    </row>
    <row r="139" spans="4:4">
      <c r="D139" s="65"/>
    </row>
    <row r="140" spans="4:4">
      <c r="D140" s="65"/>
    </row>
    <row r="141" spans="4:4">
      <c r="D141" s="65"/>
    </row>
    <row r="142" spans="4:4">
      <c r="D142" s="65"/>
    </row>
    <row r="143" spans="4:4">
      <c r="D143" s="65"/>
    </row>
    <row r="144" spans="4:4">
      <c r="D144" s="65"/>
    </row>
    <row r="145" spans="4:4">
      <c r="D145" s="65"/>
    </row>
    <row r="146" spans="4:4">
      <c r="D146" s="65"/>
    </row>
    <row r="147" spans="4:4">
      <c r="D147" s="65"/>
    </row>
    <row r="148" spans="4:4">
      <c r="D148" s="65"/>
    </row>
    <row r="149" spans="4:4">
      <c r="D149" s="65"/>
    </row>
    <row r="150" spans="4:4">
      <c r="D150" s="65"/>
    </row>
    <row r="151" spans="4:4">
      <c r="D151" s="65"/>
    </row>
    <row r="152" spans="4:4">
      <c r="D152" s="65"/>
    </row>
    <row r="153" spans="4:4">
      <c r="D153" s="65"/>
    </row>
    <row r="154" spans="4:4">
      <c r="D154" s="65"/>
    </row>
    <row r="155" spans="4:4">
      <c r="D155" s="65"/>
    </row>
    <row r="156" spans="4:4">
      <c r="D156" s="65"/>
    </row>
    <row r="157" spans="4:4">
      <c r="D157" s="65"/>
    </row>
    <row r="158" spans="4:4">
      <c r="D158" s="65"/>
    </row>
    <row r="159" spans="4:4">
      <c r="D159" s="65"/>
    </row>
    <row r="160" spans="4:4">
      <c r="D160" s="65"/>
    </row>
    <row r="161" spans="4:4">
      <c r="D161" s="65"/>
    </row>
    <row r="162" spans="4:4">
      <c r="D162" s="65"/>
    </row>
    <row r="163" spans="4:4">
      <c r="D163" s="65"/>
    </row>
    <row r="164" spans="4:4">
      <c r="D164" s="65"/>
    </row>
    <row r="165" spans="4:4">
      <c r="D165" s="65"/>
    </row>
    <row r="166" spans="4:4">
      <c r="D166" s="65"/>
    </row>
    <row r="167" spans="4:4">
      <c r="D167" s="65"/>
    </row>
    <row r="168" spans="4:4">
      <c r="D168" s="65"/>
    </row>
    <row r="169" spans="4:4">
      <c r="D169" s="65"/>
    </row>
    <row r="170" spans="4:4">
      <c r="D170" s="65"/>
    </row>
    <row r="171" spans="4:4">
      <c r="D171" s="65"/>
    </row>
    <row r="172" spans="4:4">
      <c r="D172" s="65"/>
    </row>
    <row r="173" spans="4:4">
      <c r="D173" s="65"/>
    </row>
    <row r="174" spans="4:4">
      <c r="D174" s="65"/>
    </row>
    <row r="175" spans="4:4">
      <c r="D175" s="65"/>
    </row>
    <row r="176" spans="4:4">
      <c r="D176" s="65"/>
    </row>
    <row r="177" spans="4:4">
      <c r="D177" s="65"/>
    </row>
    <row r="178" spans="4:4">
      <c r="D178" s="65"/>
    </row>
    <row r="179" spans="4:4">
      <c r="D179" s="65"/>
    </row>
    <row r="180" spans="4:4">
      <c r="D180" s="65"/>
    </row>
    <row r="181" spans="4:4">
      <c r="D181" s="65"/>
    </row>
    <row r="182" spans="4:4">
      <c r="D182" s="65"/>
    </row>
    <row r="183" spans="4:4">
      <c r="D183" s="65"/>
    </row>
    <row r="184" spans="4:4">
      <c r="D184" s="65"/>
    </row>
    <row r="185" spans="4:4">
      <c r="D185" s="65"/>
    </row>
    <row r="186" spans="4:4">
      <c r="D186" s="65"/>
    </row>
    <row r="187" spans="4:4">
      <c r="D187" s="65"/>
    </row>
  </sheetData>
  <sortState ref="A50:I91">
    <sortCondition ref="A50:A91"/>
  </sortState>
  <phoneticPr fontId="0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11.5" defaultRowHeight="12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>
      <selection activeCell="F49" sqref="F49"/>
    </sheetView>
  </sheetViews>
  <sheetFormatPr baseColWidth="10" defaultColWidth="11.5" defaultRowHeight="12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Chart2</vt:lpstr>
      <vt:lpstr>Chart1</vt:lpstr>
    </vt:vector>
  </TitlesOfParts>
  <Company>UWT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cgreen</dc:creator>
  <cp:lastModifiedBy>Office 2004 Test Drive User</cp:lastModifiedBy>
  <cp:lastPrinted>2012-03-20T03:47:50Z</cp:lastPrinted>
  <dcterms:created xsi:type="dcterms:W3CDTF">2009-03-24T23:41:44Z</dcterms:created>
  <dcterms:modified xsi:type="dcterms:W3CDTF">2012-05-31T14:59:07Z</dcterms:modified>
</cp:coreProperties>
</file>