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Default Extension="rels" ContentType="application/vnd.openxmlformats-package.relationships+xml"/>
  <Override PartName="/xl/worksheets/sheet6.xml" ContentType="application/vnd.openxmlformats-officedocument.spreadsheetml.worksheet+xml"/>
  <Default Extension="jpeg" ContentType="image/jpeg"/>
  <Override PartName="/xl/worksheets/sheet5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1180" windowHeight="8960" tabRatio="500" firstSheet="1" activeTab="5"/>
  </bookViews>
  <sheets>
    <sheet name="Station 11" sheetId="6" r:id="rId1"/>
    <sheet name="Station 13" sheetId="3" r:id="rId2"/>
    <sheet name="Station 16" sheetId="5" r:id="rId3"/>
    <sheet name="Station 18" sheetId="7" r:id="rId4"/>
    <sheet name="Station 20" sheetId="4" r:id="rId5"/>
    <sheet name="Stn 23 surf" sheetId="1" r:id="rId6"/>
    <sheet name="Statio 25" sheetId="2" r:id="rId7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23" i="2"/>
  <c r="H23"/>
  <c r="I23"/>
  <c r="J23"/>
  <c r="E22"/>
  <c r="H22"/>
  <c r="I22"/>
  <c r="J22"/>
  <c r="E21"/>
  <c r="H21"/>
  <c r="I21"/>
  <c r="J21"/>
  <c r="E20"/>
  <c r="H20"/>
  <c r="I20"/>
  <c r="J20"/>
  <c r="E19"/>
  <c r="H19"/>
  <c r="I19"/>
  <c r="J19"/>
  <c r="E27" i="6"/>
  <c r="J27"/>
  <c r="H27"/>
  <c r="E26"/>
  <c r="J26"/>
  <c r="H26"/>
  <c r="E25"/>
  <c r="J25"/>
  <c r="H25"/>
  <c r="E24"/>
  <c r="J24"/>
  <c r="H24"/>
  <c r="E23"/>
  <c r="J23"/>
  <c r="H23"/>
  <c r="E22"/>
  <c r="J22"/>
  <c r="H22"/>
  <c r="E21"/>
  <c r="J21"/>
  <c r="H21"/>
  <c r="E20"/>
  <c r="J20"/>
  <c r="H20"/>
  <c r="E16"/>
  <c r="J16"/>
  <c r="E15"/>
  <c r="J15"/>
  <c r="E14"/>
  <c r="J14"/>
  <c r="E13"/>
  <c r="J13"/>
  <c r="E12"/>
  <c r="J12"/>
  <c r="E11"/>
  <c r="J11"/>
  <c r="E32" i="3"/>
  <c r="H32"/>
  <c r="I32"/>
  <c r="J32"/>
  <c r="E31"/>
  <c r="H31"/>
  <c r="I31"/>
  <c r="J31"/>
  <c r="E30"/>
  <c r="H30"/>
  <c r="I30"/>
  <c r="J30"/>
  <c r="E29"/>
  <c r="H29"/>
  <c r="I29"/>
  <c r="J29"/>
  <c r="E28"/>
  <c r="H28"/>
  <c r="I28"/>
  <c r="J28"/>
  <c r="E27"/>
  <c r="H27"/>
  <c r="I27"/>
  <c r="J27"/>
  <c r="E26"/>
  <c r="H26"/>
  <c r="I26"/>
  <c r="J26"/>
  <c r="E25"/>
  <c r="H25"/>
  <c r="I25"/>
  <c r="J25"/>
  <c r="E24"/>
  <c r="H24"/>
  <c r="I24"/>
  <c r="J24"/>
  <c r="E23"/>
  <c r="H23"/>
  <c r="I23"/>
  <c r="J23"/>
  <c r="E22"/>
  <c r="H22"/>
  <c r="I22"/>
  <c r="J22"/>
  <c r="E21"/>
  <c r="H21"/>
  <c r="I21"/>
  <c r="J21"/>
  <c r="E20"/>
  <c r="H20"/>
  <c r="I20"/>
  <c r="J20"/>
  <c r="E36" i="5"/>
  <c r="F36"/>
  <c r="H36"/>
  <c r="I36"/>
  <c r="J36"/>
  <c r="E35"/>
  <c r="F35"/>
  <c r="H35"/>
  <c r="I35"/>
  <c r="J35"/>
  <c r="E34"/>
  <c r="F34"/>
  <c r="H34"/>
  <c r="I34"/>
  <c r="J34"/>
  <c r="E33"/>
  <c r="F33"/>
  <c r="H33"/>
  <c r="I33"/>
  <c r="J33"/>
  <c r="E32"/>
  <c r="F32"/>
  <c r="H32"/>
  <c r="I32"/>
  <c r="J32"/>
  <c r="C31"/>
  <c r="E31"/>
  <c r="F31"/>
  <c r="H31"/>
  <c r="I31"/>
  <c r="J31"/>
  <c r="E30"/>
  <c r="F30"/>
  <c r="H30"/>
  <c r="I30"/>
  <c r="J30"/>
  <c r="E29"/>
  <c r="F29"/>
  <c r="H29"/>
  <c r="I29"/>
  <c r="J29"/>
  <c r="E26"/>
  <c r="E24"/>
  <c r="E25"/>
  <c r="E19"/>
  <c r="H19"/>
  <c r="I19"/>
  <c r="J19"/>
  <c r="E18"/>
  <c r="H18"/>
  <c r="I18"/>
  <c r="J18"/>
  <c r="E17"/>
  <c r="H17"/>
  <c r="I17"/>
  <c r="J17"/>
  <c r="E16"/>
  <c r="H16"/>
  <c r="I16"/>
  <c r="J16"/>
  <c r="E15"/>
  <c r="H15"/>
  <c r="I15"/>
  <c r="J15"/>
  <c r="E14"/>
  <c r="H14"/>
  <c r="I14"/>
  <c r="J14"/>
  <c r="C13"/>
  <c r="E13"/>
  <c r="H13"/>
  <c r="I13"/>
  <c r="J13"/>
  <c r="E12"/>
  <c r="H12"/>
  <c r="I12"/>
  <c r="J12"/>
  <c r="E11"/>
  <c r="H11"/>
  <c r="I11"/>
  <c r="J11"/>
  <c r="E10"/>
  <c r="H10"/>
  <c r="I10"/>
  <c r="J10"/>
  <c r="E7"/>
  <c r="E5"/>
  <c r="E6"/>
  <c r="E30" i="7"/>
  <c r="H30"/>
  <c r="I30"/>
  <c r="J30"/>
  <c r="E29"/>
  <c r="H29"/>
  <c r="I29"/>
  <c r="J29"/>
  <c r="E28"/>
  <c r="H28"/>
  <c r="I28"/>
  <c r="J28"/>
  <c r="E27"/>
  <c r="H27"/>
  <c r="I27"/>
  <c r="J27"/>
  <c r="E26"/>
  <c r="H26"/>
  <c r="I26"/>
  <c r="J26"/>
  <c r="E25"/>
  <c r="H25"/>
  <c r="I25"/>
  <c r="J25"/>
  <c r="E20"/>
  <c r="E21"/>
  <c r="E15"/>
  <c r="H15"/>
  <c r="I15"/>
  <c r="J15"/>
  <c r="E14"/>
  <c r="H14"/>
  <c r="I14"/>
  <c r="J14"/>
  <c r="E13"/>
  <c r="H13"/>
  <c r="I13"/>
  <c r="J13"/>
  <c r="E12"/>
  <c r="H12"/>
  <c r="I12"/>
  <c r="J12"/>
  <c r="E11"/>
  <c r="H11"/>
  <c r="I11"/>
  <c r="J11"/>
  <c r="E10"/>
  <c r="H10"/>
  <c r="I10"/>
  <c r="J10"/>
  <c r="E9"/>
  <c r="H9"/>
  <c r="I9"/>
  <c r="J9"/>
  <c r="E4"/>
  <c r="E5"/>
  <c r="E24" i="4"/>
  <c r="H24"/>
  <c r="I24"/>
  <c r="J24"/>
  <c r="E23"/>
  <c r="H23"/>
  <c r="I23"/>
  <c r="J23"/>
  <c r="E22"/>
  <c r="H22"/>
  <c r="I22"/>
  <c r="J22"/>
  <c r="E21"/>
  <c r="H21"/>
  <c r="I21"/>
  <c r="J21"/>
  <c r="E20"/>
  <c r="H20"/>
  <c r="I20"/>
  <c r="J20"/>
  <c r="E13"/>
  <c r="H13"/>
  <c r="I13"/>
  <c r="J13"/>
  <c r="E12"/>
  <c r="H12"/>
  <c r="I12"/>
  <c r="J12"/>
  <c r="E11"/>
  <c r="H11"/>
  <c r="I11"/>
  <c r="J11"/>
  <c r="E10"/>
  <c r="H10"/>
  <c r="I10"/>
  <c r="J10"/>
  <c r="E9"/>
  <c r="H9"/>
  <c r="I9"/>
  <c r="J9"/>
  <c r="E8"/>
  <c r="H8"/>
  <c r="I8"/>
  <c r="J8"/>
  <c r="E7"/>
  <c r="H7"/>
  <c r="I7"/>
  <c r="J7"/>
  <c r="E27" i="1"/>
  <c r="H27"/>
  <c r="I27"/>
  <c r="J27"/>
  <c r="E26"/>
  <c r="H26"/>
  <c r="I26"/>
  <c r="J26"/>
  <c r="E25"/>
  <c r="H25"/>
  <c r="I25"/>
  <c r="J25"/>
  <c r="E24"/>
  <c r="H24"/>
  <c r="I24"/>
  <c r="J24"/>
  <c r="E23"/>
  <c r="H23"/>
  <c r="I23"/>
  <c r="J23"/>
  <c r="E22"/>
  <c r="H22"/>
  <c r="I22"/>
  <c r="J22"/>
  <c r="E21"/>
  <c r="H21"/>
  <c r="I21"/>
  <c r="J21"/>
  <c r="E14"/>
  <c r="H14"/>
  <c r="I14"/>
  <c r="J14"/>
  <c r="E13"/>
  <c r="H13"/>
  <c r="I13"/>
  <c r="J13"/>
  <c r="E12"/>
  <c r="H12"/>
  <c r="I12"/>
  <c r="J12"/>
  <c r="E11"/>
  <c r="H11"/>
  <c r="I11"/>
  <c r="J11"/>
  <c r="E10"/>
  <c r="H10"/>
  <c r="I10"/>
  <c r="J10"/>
  <c r="E9"/>
  <c r="H9"/>
  <c r="I9"/>
  <c r="J9"/>
  <c r="E8"/>
  <c r="H8"/>
  <c r="I8"/>
  <c r="J8"/>
  <c r="E7"/>
  <c r="H7"/>
  <c r="I7"/>
  <c r="J7"/>
  <c r="E6"/>
  <c r="H6"/>
  <c r="I6"/>
  <c r="J6"/>
</calcChain>
</file>

<file path=xl/sharedStrings.xml><?xml version="1.0" encoding="utf-8"?>
<sst xmlns="http://schemas.openxmlformats.org/spreadsheetml/2006/main" count="356" uniqueCount="73">
  <si>
    <t>Station</t>
  </si>
  <si>
    <t>Sampling Date</t>
  </si>
  <si>
    <t>Station Depth</t>
  </si>
  <si>
    <t>Surf</t>
  </si>
  <si>
    <t>Counter</t>
  </si>
  <si>
    <t>Ian Reeber</t>
  </si>
  <si>
    <t>Species</t>
  </si>
  <si>
    <t>Net Assessment</t>
  </si>
  <si>
    <t>Cells Counted</t>
  </si>
  <si>
    <t>Volume counted (mL)</t>
  </si>
  <si>
    <t>initial Concentration (cells/mL)</t>
  </si>
  <si>
    <t># mL decanted</t>
  </si>
  <si>
    <t>Concentration (mL)</t>
  </si>
  <si>
    <t>volume factor</t>
  </si>
  <si>
    <t>Concentration Factor</t>
  </si>
  <si>
    <t>Concetration (cells/L)</t>
  </si>
  <si>
    <t>Actinoptychus</t>
  </si>
  <si>
    <t>Dactyliosolen</t>
  </si>
  <si>
    <t>Eucampia</t>
  </si>
  <si>
    <t>Pseudo-nitzchia</t>
  </si>
  <si>
    <t>Cylindrotheca</t>
  </si>
  <si>
    <t>Rhizosolenia</t>
  </si>
  <si>
    <t>Alexandrium</t>
  </si>
  <si>
    <t>Ditylum</t>
  </si>
  <si>
    <t>Skeletonema</t>
  </si>
  <si>
    <t>Therm</t>
  </si>
  <si>
    <t>Ceratium</t>
  </si>
  <si>
    <t>Detonula</t>
  </si>
  <si>
    <t>Coscinodiscus</t>
  </si>
  <si>
    <t>Akashiwo</t>
  </si>
  <si>
    <t>Thalassiosira</t>
  </si>
  <si>
    <t>Surface</t>
  </si>
  <si>
    <t>Kyra Gagliardi</t>
  </si>
  <si>
    <t>Stephanopyxis</t>
  </si>
  <si>
    <t>Odontella</t>
  </si>
  <si>
    <t>Dinophysis</t>
  </si>
  <si>
    <t>Chaetoceros</t>
  </si>
  <si>
    <t>Transects</t>
  </si>
  <si>
    <t>Barnett, Michael</t>
  </si>
  <si>
    <t>Actinoptycus</t>
  </si>
  <si>
    <t>Asteromphalus</t>
  </si>
  <si>
    <t>Clyindrothea</t>
  </si>
  <si>
    <t xml:space="preserve">Dinophysis </t>
  </si>
  <si>
    <t>Thalassionema</t>
  </si>
  <si>
    <t>Sam S.</t>
  </si>
  <si>
    <t>Magnification</t>
  </si>
  <si>
    <t>100x</t>
  </si>
  <si>
    <t># of transects Counted</t>
  </si>
  <si>
    <t>Depth of Transect (mm)</t>
  </si>
  <si>
    <t>Volume per transect (mL)</t>
  </si>
  <si>
    <t>Length of Transect (mm)</t>
  </si>
  <si>
    <t>Total Volume Counted (mL)</t>
  </si>
  <si>
    <t>Width of Transect (mm)</t>
  </si>
  <si>
    <t>Decant Volume (mL)</t>
  </si>
  <si>
    <t>Tina</t>
    <phoneticPr fontId="2" type="noConversion"/>
  </si>
  <si>
    <t>Hood Canal</t>
    <phoneticPr fontId="2" type="noConversion"/>
  </si>
  <si>
    <t>Station 11</t>
    <phoneticPr fontId="2" type="noConversion"/>
  </si>
  <si>
    <t>SURF</t>
    <phoneticPr fontId="2" type="noConversion"/>
  </si>
  <si>
    <t>Species</t>
    <phoneticPr fontId="2" type="noConversion"/>
  </si>
  <si>
    <t>Pseduo</t>
    <phoneticPr fontId="2" type="noConversion"/>
  </si>
  <si>
    <t>Dactyliosolen</t>
    <phoneticPr fontId="2" type="noConversion"/>
  </si>
  <si>
    <t>Rhizosolenia</t>
    <phoneticPr fontId="2" type="noConversion"/>
  </si>
  <si>
    <t>actinoptychus</t>
  </si>
  <si>
    <t>skeletonema</t>
  </si>
  <si>
    <t>coscinodiscus</t>
  </si>
  <si>
    <t>THERMO</t>
    <phoneticPr fontId="2" type="noConversion"/>
  </si>
  <si>
    <t>Pseduo</t>
    <phoneticPr fontId="2" type="noConversion"/>
  </si>
  <si>
    <t>Ceratium</t>
    <phoneticPr fontId="2" type="noConversion"/>
  </si>
  <si>
    <t>protoperidinium</t>
  </si>
  <si>
    <t>Ditylum</t>
    <phoneticPr fontId="2" type="noConversion"/>
  </si>
  <si>
    <t>Eucampi</t>
    <phoneticPr fontId="2" type="noConversion"/>
  </si>
  <si>
    <t>Kendra B</t>
  </si>
  <si>
    <t>Corethron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</si>
</sst>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"/>
    <numFmt numFmtId="165" formatCode="0"/>
  </numFmts>
  <fonts count="5">
    <font>
      <sz val="10"/>
      <name val="Verdana"/>
    </font>
    <font>
      <b/>
      <sz val="10"/>
      <name val="Verdana"/>
    </font>
    <font>
      <sz val="8"/>
      <name val="Verdan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/>
    <xf numFmtId="0" fontId="3" fillId="0" borderId="0" xfId="0" applyFont="1"/>
    <xf numFmtId="1" fontId="0" fillId="0" borderId="0" xfId="0" applyNumberFormat="1"/>
    <xf numFmtId="0" fontId="0" fillId="0" borderId="0" xfId="0" applyFill="1"/>
    <xf numFmtId="0" fontId="3" fillId="0" borderId="0" xfId="0" applyFont="1" applyAlignment="1">
      <alignment horizontal="right"/>
    </xf>
    <xf numFmtId="14" fontId="3" fillId="0" borderId="0" xfId="0" applyNumberFormat="1" applyFont="1"/>
    <xf numFmtId="1" fontId="3" fillId="0" borderId="0" xfId="0" applyNumberFormat="1" applyFont="1"/>
    <xf numFmtId="0" fontId="3" fillId="0" borderId="0" xfId="0" applyFont="1" applyFill="1"/>
    <xf numFmtId="0" fontId="4" fillId="0" borderId="0" xfId="0" applyFont="1" applyAlignment="1">
      <alignment horizontal="right"/>
    </xf>
    <xf numFmtId="0" fontId="4" fillId="0" borderId="0" xfId="0" applyFont="1"/>
    <xf numFmtId="14" fontId="4" fillId="0" borderId="0" xfId="0" applyNumberFormat="1" applyFont="1"/>
    <xf numFmtId="164" fontId="4" fillId="0" borderId="0" xfId="0" applyNumberFormat="1" applyFont="1"/>
    <xf numFmtId="1" fontId="0" fillId="0" borderId="0" xfId="0" applyNumberFormat="1" applyFill="1"/>
    <xf numFmtId="165" fontId="3" fillId="0" borderId="0" xfId="0" applyNumberFormat="1" applyFont="1"/>
    <xf numFmtId="0" fontId="3" fillId="0" borderId="0" xfId="0" applyFont="1" applyAlignment="1"/>
    <xf numFmtId="0" fontId="0" fillId="0" borderId="0" xfId="0" applyFont="1"/>
    <xf numFmtId="0" fontId="0" fillId="0" borderId="0" xfId="0" applyFont="1" applyAlignment="1">
      <alignment horizontal="right"/>
    </xf>
    <xf numFmtId="14" fontId="0" fillId="0" borderId="0" xfId="0" applyNumberFormat="1" applyFont="1"/>
    <xf numFmtId="0" fontId="1" fillId="0" borderId="0" xfId="0" applyFont="1"/>
    <xf numFmtId="0" fontId="1" fillId="0" borderId="1" xfId="0" applyFont="1" applyBorder="1"/>
    <xf numFmtId="0" fontId="3" fillId="0" borderId="0" xfId="0" applyFont="1" applyAlignment="1">
      <alignment wrapText="1"/>
    </xf>
    <xf numFmtId="0" fontId="4" fillId="0" borderId="0" xfId="0" applyFont="1" applyAlignment="1"/>
    <xf numFmtId="1" fontId="4" fillId="0" borderId="0" xfId="0" applyNumberFormat="1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4" Type="http://schemas.openxmlformats.org/officeDocument/2006/relationships/worksheet" Target="worksheets/sheet4.xml"/><Relationship Id="rId1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7" Type="http://schemas.openxmlformats.org/officeDocument/2006/relationships/worksheet" Target="worksheets/sheet7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9" Type="http://schemas.openxmlformats.org/officeDocument/2006/relationships/styles" Target="styles.xml"/><Relationship Id="rId3" Type="http://schemas.openxmlformats.org/officeDocument/2006/relationships/worksheet" Target="worksheets/sheet3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J27"/>
  <sheetViews>
    <sheetView view="pageLayout" topLeftCell="A17" workbookViewId="0">
      <selection activeCell="I10" sqref="I10"/>
    </sheetView>
  </sheetViews>
  <sheetFormatPr baseColWidth="10" defaultRowHeight="13"/>
  <sheetData>
    <row r="2" spans="1:10">
      <c r="A2" t="s">
        <v>54</v>
      </c>
    </row>
    <row r="4" spans="1:10">
      <c r="A4" t="s">
        <v>55</v>
      </c>
      <c r="B4" s="20" t="s">
        <v>56</v>
      </c>
      <c r="C4" s="20"/>
    </row>
    <row r="8" spans="1:10" ht="14" thickBot="1"/>
    <row r="9" spans="1:10" ht="14" thickBot="1">
      <c r="A9" s="21" t="s">
        <v>57</v>
      </c>
    </row>
    <row r="10" spans="1:10" ht="42">
      <c r="A10" s="3" t="s">
        <v>58</v>
      </c>
      <c r="B10" s="3"/>
      <c r="C10" s="22" t="s">
        <v>8</v>
      </c>
      <c r="D10" s="22" t="s">
        <v>9</v>
      </c>
      <c r="E10" s="22" t="s">
        <v>10</v>
      </c>
      <c r="F10" s="22" t="s">
        <v>11</v>
      </c>
      <c r="G10" s="22" t="s">
        <v>12</v>
      </c>
      <c r="H10" s="22" t="s">
        <v>13</v>
      </c>
      <c r="I10" s="22" t="s">
        <v>14</v>
      </c>
      <c r="J10" s="22" t="s">
        <v>15</v>
      </c>
    </row>
    <row r="11" spans="1:10" ht="14">
      <c r="A11" s="11" t="s">
        <v>59</v>
      </c>
      <c r="C11">
        <v>71</v>
      </c>
      <c r="D11" s="11">
        <v>0.1</v>
      </c>
      <c r="E11">
        <f>C11/D11</f>
        <v>710</v>
      </c>
      <c r="F11">
        <v>120</v>
      </c>
      <c r="G11">
        <v>10</v>
      </c>
      <c r="H11">
        <v>130</v>
      </c>
      <c r="I11">
        <v>13</v>
      </c>
      <c r="J11">
        <f>(E11/I11)*1000</f>
        <v>54615.38461538461</v>
      </c>
    </row>
    <row r="12" spans="1:10" ht="14">
      <c r="A12" s="11" t="s">
        <v>60</v>
      </c>
      <c r="C12">
        <v>50</v>
      </c>
      <c r="D12" s="11">
        <v>0.1</v>
      </c>
      <c r="E12">
        <f t="shared" ref="E12:E16" si="0">C12/D12</f>
        <v>500</v>
      </c>
      <c r="F12">
        <v>120</v>
      </c>
      <c r="G12">
        <v>10</v>
      </c>
      <c r="H12">
        <v>130</v>
      </c>
      <c r="I12">
        <v>13</v>
      </c>
      <c r="J12">
        <f t="shared" ref="J12:J16" si="1">(E12/I12)*1000</f>
        <v>38461.538461538461</v>
      </c>
    </row>
    <row r="13" spans="1:10" ht="14">
      <c r="A13" s="11" t="s">
        <v>61</v>
      </c>
      <c r="C13">
        <v>5</v>
      </c>
      <c r="D13" s="11">
        <v>0.1</v>
      </c>
      <c r="E13">
        <f t="shared" si="0"/>
        <v>50</v>
      </c>
      <c r="F13">
        <v>120</v>
      </c>
      <c r="G13">
        <v>10</v>
      </c>
      <c r="H13">
        <v>130</v>
      </c>
      <c r="I13">
        <v>13</v>
      </c>
      <c r="J13">
        <f t="shared" si="1"/>
        <v>3846.1538461538462</v>
      </c>
    </row>
    <row r="14" spans="1:10" ht="14">
      <c r="A14" s="11" t="s">
        <v>62</v>
      </c>
      <c r="C14">
        <v>5</v>
      </c>
      <c r="D14" s="11">
        <v>0.1</v>
      </c>
      <c r="E14">
        <f t="shared" si="0"/>
        <v>50</v>
      </c>
      <c r="F14">
        <v>120</v>
      </c>
      <c r="G14">
        <v>10</v>
      </c>
      <c r="H14">
        <v>130</v>
      </c>
      <c r="I14">
        <v>13</v>
      </c>
      <c r="J14">
        <f t="shared" si="1"/>
        <v>3846.1538461538462</v>
      </c>
    </row>
    <row r="15" spans="1:10" ht="14">
      <c r="A15" s="11" t="s">
        <v>63</v>
      </c>
      <c r="C15">
        <v>19</v>
      </c>
      <c r="D15" s="11">
        <v>0.1</v>
      </c>
      <c r="E15">
        <f t="shared" si="0"/>
        <v>190</v>
      </c>
      <c r="F15">
        <v>120</v>
      </c>
      <c r="G15">
        <v>10</v>
      </c>
      <c r="H15">
        <v>130</v>
      </c>
      <c r="I15">
        <v>13</v>
      </c>
      <c r="J15">
        <f t="shared" si="1"/>
        <v>14615.384615384615</v>
      </c>
    </row>
    <row r="16" spans="1:10" ht="14">
      <c r="A16" s="11" t="s">
        <v>64</v>
      </c>
      <c r="C16">
        <v>1</v>
      </c>
      <c r="D16" s="11">
        <v>0.1</v>
      </c>
      <c r="E16">
        <f t="shared" si="0"/>
        <v>10</v>
      </c>
      <c r="F16">
        <v>120</v>
      </c>
      <c r="G16">
        <v>10</v>
      </c>
      <c r="H16">
        <v>130</v>
      </c>
      <c r="I16">
        <v>13</v>
      </c>
      <c r="J16">
        <f t="shared" si="1"/>
        <v>769.23076923076928</v>
      </c>
    </row>
    <row r="17" spans="1:10" ht="14" thickBot="1"/>
    <row r="18" spans="1:10" ht="14" thickBot="1">
      <c r="A18" s="21" t="s">
        <v>65</v>
      </c>
    </row>
    <row r="19" spans="1:10" ht="42">
      <c r="A19" s="3" t="s">
        <v>58</v>
      </c>
      <c r="B19" s="3"/>
      <c r="C19" s="22" t="s">
        <v>8</v>
      </c>
      <c r="D19" s="22" t="s">
        <v>9</v>
      </c>
      <c r="E19" s="22" t="s">
        <v>10</v>
      </c>
      <c r="F19" s="22" t="s">
        <v>11</v>
      </c>
      <c r="G19" s="22" t="s">
        <v>12</v>
      </c>
      <c r="H19" s="22" t="s">
        <v>13</v>
      </c>
      <c r="I19" s="22" t="s">
        <v>14</v>
      </c>
      <c r="J19" s="22" t="s">
        <v>15</v>
      </c>
    </row>
    <row r="20" spans="1:10" ht="14">
      <c r="A20" s="11" t="s">
        <v>66</v>
      </c>
      <c r="B20" s="11"/>
      <c r="C20" s="11">
        <v>168</v>
      </c>
      <c r="D20" s="11">
        <v>0.1</v>
      </c>
      <c r="E20" s="11">
        <f>C20/D20</f>
        <v>1680</v>
      </c>
      <c r="F20" s="23">
        <v>118</v>
      </c>
      <c r="G20" s="11">
        <v>10</v>
      </c>
      <c r="H20" s="11">
        <f>F20+10</f>
        <v>128</v>
      </c>
      <c r="I20" s="11">
        <v>12.8</v>
      </c>
      <c r="J20" s="24">
        <f>(E20/I20)*1000</f>
        <v>131250</v>
      </c>
    </row>
    <row r="21" spans="1:10" ht="14">
      <c r="A21" s="11" t="s">
        <v>67</v>
      </c>
      <c r="B21" s="11"/>
      <c r="C21" s="11">
        <v>1</v>
      </c>
      <c r="D21" s="11">
        <v>0.1</v>
      </c>
      <c r="E21" s="11">
        <f>C21/D21</f>
        <v>10</v>
      </c>
      <c r="F21" s="23">
        <v>118</v>
      </c>
      <c r="G21" s="11">
        <v>10</v>
      </c>
      <c r="H21" s="11">
        <f t="shared" ref="H21:H27" si="2">F21+10</f>
        <v>128</v>
      </c>
      <c r="I21" s="11">
        <v>12.8</v>
      </c>
      <c r="J21" s="24">
        <f t="shared" ref="J21:J27" si="3">(E21/I21)*1000</f>
        <v>781.25</v>
      </c>
    </row>
    <row r="22" spans="1:10" ht="14">
      <c r="A22" s="11" t="s">
        <v>68</v>
      </c>
      <c r="B22" s="11"/>
      <c r="C22" s="11">
        <v>1</v>
      </c>
      <c r="D22" s="11">
        <v>0.1</v>
      </c>
      <c r="E22" s="11">
        <f t="shared" ref="E22:E27" si="4">C22/D22</f>
        <v>10</v>
      </c>
      <c r="F22" s="23">
        <v>118</v>
      </c>
      <c r="G22" s="11">
        <v>10</v>
      </c>
      <c r="H22" s="11">
        <f t="shared" si="2"/>
        <v>128</v>
      </c>
      <c r="I22" s="11">
        <v>12.8</v>
      </c>
      <c r="J22" s="24">
        <f t="shared" si="3"/>
        <v>781.25</v>
      </c>
    </row>
    <row r="23" spans="1:10" ht="14">
      <c r="A23" s="11" t="s">
        <v>62</v>
      </c>
      <c r="B23" s="11"/>
      <c r="C23" s="11">
        <v>21</v>
      </c>
      <c r="D23" s="11">
        <v>0.1</v>
      </c>
      <c r="E23" s="11">
        <f t="shared" si="4"/>
        <v>210</v>
      </c>
      <c r="F23" s="23">
        <v>118</v>
      </c>
      <c r="G23" s="11">
        <v>10</v>
      </c>
      <c r="H23" s="11">
        <f t="shared" si="2"/>
        <v>128</v>
      </c>
      <c r="I23" s="11">
        <v>12.8</v>
      </c>
      <c r="J23" s="24">
        <f t="shared" si="3"/>
        <v>16406.25</v>
      </c>
    </row>
    <row r="24" spans="1:10" ht="14">
      <c r="A24" s="11" t="s">
        <v>69</v>
      </c>
      <c r="B24" s="11"/>
      <c r="C24" s="11">
        <v>5</v>
      </c>
      <c r="D24" s="11">
        <v>0.1</v>
      </c>
      <c r="E24" s="11">
        <f t="shared" si="4"/>
        <v>50</v>
      </c>
      <c r="F24" s="23">
        <v>118</v>
      </c>
      <c r="G24" s="11">
        <v>10</v>
      </c>
      <c r="H24" s="11">
        <f t="shared" si="2"/>
        <v>128</v>
      </c>
      <c r="I24" s="11">
        <v>12.8</v>
      </c>
      <c r="J24" s="24">
        <f t="shared" si="3"/>
        <v>3906.25</v>
      </c>
    </row>
    <row r="25" spans="1:10" ht="14">
      <c r="A25" s="11" t="s">
        <v>70</v>
      </c>
      <c r="B25" s="11"/>
      <c r="C25" s="11">
        <v>2</v>
      </c>
      <c r="D25" s="11">
        <v>0.1</v>
      </c>
      <c r="E25" s="11">
        <f t="shared" si="4"/>
        <v>20</v>
      </c>
      <c r="F25" s="23">
        <v>118</v>
      </c>
      <c r="G25" s="11">
        <v>10</v>
      </c>
      <c r="H25" s="11">
        <f t="shared" si="2"/>
        <v>128</v>
      </c>
      <c r="I25" s="11">
        <v>12.8</v>
      </c>
      <c r="J25" s="24">
        <f t="shared" si="3"/>
        <v>1562.5</v>
      </c>
    </row>
    <row r="26" spans="1:10" ht="14">
      <c r="A26" s="11" t="s">
        <v>63</v>
      </c>
      <c r="B26" s="11"/>
      <c r="C26" s="11">
        <v>42</v>
      </c>
      <c r="D26" s="11">
        <v>0.1</v>
      </c>
      <c r="E26" s="11">
        <f t="shared" si="4"/>
        <v>420</v>
      </c>
      <c r="F26" s="23">
        <v>118</v>
      </c>
      <c r="G26" s="11">
        <v>10</v>
      </c>
      <c r="H26" s="11">
        <f t="shared" si="2"/>
        <v>128</v>
      </c>
      <c r="I26" s="11">
        <v>12.8</v>
      </c>
      <c r="J26" s="24">
        <f t="shared" si="3"/>
        <v>32812.5</v>
      </c>
    </row>
    <row r="27" spans="1:10" ht="14">
      <c r="A27" s="11" t="s">
        <v>64</v>
      </c>
      <c r="B27" s="11"/>
      <c r="C27" s="11">
        <v>1</v>
      </c>
      <c r="D27" s="11">
        <v>0.1</v>
      </c>
      <c r="E27" s="11">
        <f t="shared" si="4"/>
        <v>10</v>
      </c>
      <c r="F27" s="23">
        <v>118</v>
      </c>
      <c r="G27" s="11">
        <v>10</v>
      </c>
      <c r="H27" s="11">
        <f t="shared" si="2"/>
        <v>128</v>
      </c>
      <c r="I27" s="11">
        <v>12.8</v>
      </c>
      <c r="J27" s="24">
        <f t="shared" si="3"/>
        <v>781.25</v>
      </c>
    </row>
  </sheetData>
  <sheetCalcPr fullCalcOnLoad="1"/>
  <phoneticPr fontId="2" type="noConversion"/>
  <pageMargins left="0.75" right="0.75" top="1" bottom="1" header="0.5" footer="0.5"/>
  <pageSetup scale="90" orientation="landscape" horizontalDpi="4294967292" verticalDpi="429496729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J32"/>
  <sheetViews>
    <sheetView view="pageLayout" workbookViewId="0">
      <selection activeCell="D5" sqref="D5"/>
    </sheetView>
  </sheetViews>
  <sheetFormatPr baseColWidth="10" defaultRowHeight="13"/>
  <sheetData>
    <row r="2" spans="1:10" ht="14">
      <c r="A2" s="6" t="s">
        <v>0</v>
      </c>
      <c r="B2" s="6">
        <v>13</v>
      </c>
      <c r="C2" s="3"/>
      <c r="D2" s="6" t="s">
        <v>1</v>
      </c>
      <c r="E2" s="7">
        <v>41041</v>
      </c>
      <c r="F2" s="3"/>
      <c r="G2" s="3"/>
      <c r="H2" s="3"/>
      <c r="I2" s="3"/>
      <c r="J2" s="3"/>
    </row>
    <row r="3" spans="1:10" ht="14">
      <c r="A3" s="6" t="s">
        <v>2</v>
      </c>
      <c r="B3" s="6" t="s">
        <v>31</v>
      </c>
      <c r="C3" s="3"/>
      <c r="D3" s="6" t="s">
        <v>4</v>
      </c>
      <c r="E3" s="6" t="s">
        <v>32</v>
      </c>
      <c r="F3" s="3"/>
      <c r="G3" s="3"/>
      <c r="H3" s="3"/>
      <c r="I3" s="3"/>
      <c r="J3" s="3"/>
    </row>
    <row r="4" spans="1:10" ht="14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4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4">
      <c r="A6" s="3" t="s">
        <v>6</v>
      </c>
      <c r="B6" s="3" t="s">
        <v>7</v>
      </c>
      <c r="C6" s="3" t="s">
        <v>8</v>
      </c>
      <c r="D6" s="3" t="s">
        <v>9</v>
      </c>
      <c r="E6" s="3" t="s">
        <v>10</v>
      </c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</row>
    <row r="7" spans="1:10" ht="14">
      <c r="A7" s="3" t="s">
        <v>16</v>
      </c>
      <c r="B7" s="3"/>
      <c r="C7" s="3">
        <v>14</v>
      </c>
      <c r="D7" s="3">
        <v>8.8999999999999996E-2</v>
      </c>
      <c r="E7" s="15">
        <v>157.30337078651689</v>
      </c>
      <c r="F7" s="3">
        <v>124</v>
      </c>
      <c r="G7" s="3">
        <v>10</v>
      </c>
      <c r="H7" s="3">
        <v>134</v>
      </c>
      <c r="I7" s="3">
        <v>13.4</v>
      </c>
      <c r="J7" s="15">
        <v>11739.057521381859</v>
      </c>
    </row>
    <row r="8" spans="1:10" ht="14">
      <c r="A8" s="3" t="s">
        <v>19</v>
      </c>
      <c r="B8" s="3"/>
      <c r="C8" s="3">
        <v>82</v>
      </c>
      <c r="D8" s="3">
        <v>8.8999999999999996E-2</v>
      </c>
      <c r="E8" s="15">
        <v>921.34831460674161</v>
      </c>
      <c r="F8" s="3">
        <v>124</v>
      </c>
      <c r="G8" s="3">
        <v>10</v>
      </c>
      <c r="H8" s="3">
        <v>134</v>
      </c>
      <c r="I8" s="3">
        <v>13.4</v>
      </c>
      <c r="J8" s="15">
        <v>68757.336910950864</v>
      </c>
    </row>
    <row r="9" spans="1:10" ht="14">
      <c r="A9" s="3" t="s">
        <v>21</v>
      </c>
      <c r="B9" s="3"/>
      <c r="C9" s="3">
        <v>9</v>
      </c>
      <c r="D9" s="3">
        <v>8.8999999999999996E-2</v>
      </c>
      <c r="E9" s="15">
        <v>101.123595505618</v>
      </c>
      <c r="F9" s="3">
        <v>124</v>
      </c>
      <c r="G9" s="3">
        <v>10</v>
      </c>
      <c r="H9" s="3">
        <v>134</v>
      </c>
      <c r="I9" s="3">
        <v>13.4</v>
      </c>
      <c r="J9" s="15">
        <v>7546.536978031193</v>
      </c>
    </row>
    <row r="10" spans="1:10" ht="14">
      <c r="A10" s="3" t="s">
        <v>23</v>
      </c>
      <c r="B10" s="3"/>
      <c r="C10" s="3">
        <v>15</v>
      </c>
      <c r="D10" s="3">
        <v>8.8999999999999996E-2</v>
      </c>
      <c r="E10" s="15">
        <v>168.53932584269663</v>
      </c>
      <c r="F10" s="3">
        <v>124</v>
      </c>
      <c r="G10" s="3">
        <v>10</v>
      </c>
      <c r="H10" s="3">
        <v>134</v>
      </c>
      <c r="I10" s="3">
        <v>13.4</v>
      </c>
      <c r="J10" s="15">
        <v>12577.561630051989</v>
      </c>
    </row>
    <row r="11" spans="1:10" ht="14">
      <c r="A11" s="3" t="s">
        <v>18</v>
      </c>
      <c r="B11" s="3"/>
      <c r="C11" s="3">
        <v>2</v>
      </c>
      <c r="D11" s="3">
        <v>8.8999999999999996E-2</v>
      </c>
      <c r="E11" s="15">
        <v>22.471910112359552</v>
      </c>
      <c r="F11" s="3">
        <v>124</v>
      </c>
      <c r="G11" s="3">
        <v>10</v>
      </c>
      <c r="H11" s="3">
        <v>134</v>
      </c>
      <c r="I11" s="3">
        <v>13.4</v>
      </c>
      <c r="J11" s="15">
        <v>1677.0082173402652</v>
      </c>
    </row>
    <row r="12" spans="1:10" ht="14">
      <c r="A12" s="3" t="s">
        <v>17</v>
      </c>
      <c r="B12" s="3"/>
      <c r="C12" s="3">
        <v>94</v>
      </c>
      <c r="D12" s="3">
        <v>8.8999999999999996E-2</v>
      </c>
      <c r="E12" s="15">
        <v>1056.1797752808991</v>
      </c>
      <c r="F12" s="3">
        <v>124</v>
      </c>
      <c r="G12" s="3">
        <v>10</v>
      </c>
      <c r="H12" s="3">
        <v>134</v>
      </c>
      <c r="I12" s="3">
        <v>13.4</v>
      </c>
      <c r="J12" s="15">
        <v>78819.386214992439</v>
      </c>
    </row>
    <row r="13" spans="1:10" ht="14">
      <c r="A13" s="3" t="s">
        <v>28</v>
      </c>
      <c r="B13" s="3"/>
      <c r="C13" s="3">
        <v>2</v>
      </c>
      <c r="D13" s="3">
        <v>8.8999999999999996E-2</v>
      </c>
      <c r="E13" s="15">
        <v>22.471910112359552</v>
      </c>
      <c r="F13" s="3">
        <v>124</v>
      </c>
      <c r="G13" s="3">
        <v>10</v>
      </c>
      <c r="H13" s="3">
        <v>134</v>
      </c>
      <c r="I13" s="3">
        <v>13.4</v>
      </c>
      <c r="J13" s="15">
        <v>1677.0082173402652</v>
      </c>
    </row>
    <row r="15" spans="1:10">
      <c r="A15" s="1" t="s">
        <v>0</v>
      </c>
      <c r="B15" s="1">
        <v>23</v>
      </c>
      <c r="D15" s="1" t="s">
        <v>1</v>
      </c>
      <c r="E15" s="2">
        <v>41041</v>
      </c>
    </row>
    <row r="16" spans="1:10">
      <c r="A16" s="1" t="s">
        <v>2</v>
      </c>
      <c r="B16" s="1" t="s">
        <v>25</v>
      </c>
      <c r="D16" s="1" t="s">
        <v>4</v>
      </c>
      <c r="E16" s="1" t="s">
        <v>32</v>
      </c>
    </row>
    <row r="19" spans="1:10" ht="14">
      <c r="A19" s="3" t="s">
        <v>6</v>
      </c>
      <c r="B19" s="3" t="s">
        <v>7</v>
      </c>
      <c r="C19" s="3" t="s">
        <v>8</v>
      </c>
      <c r="D19" s="3" t="s">
        <v>9</v>
      </c>
      <c r="E19" s="3" t="s">
        <v>10</v>
      </c>
      <c r="F19" s="3" t="s">
        <v>11</v>
      </c>
      <c r="G19" s="3" t="s">
        <v>12</v>
      </c>
      <c r="H19" s="3" t="s">
        <v>13</v>
      </c>
      <c r="I19" s="3" t="s">
        <v>14</v>
      </c>
      <c r="J19" s="3" t="s">
        <v>15</v>
      </c>
    </row>
    <row r="20" spans="1:10">
      <c r="A20" t="s">
        <v>16</v>
      </c>
      <c r="C20">
        <v>14</v>
      </c>
      <c r="D20">
        <v>8.8999999999999996E-2</v>
      </c>
      <c r="E20" s="4">
        <f>C20/D20</f>
        <v>157.30337078651687</v>
      </c>
      <c r="F20">
        <v>122.5</v>
      </c>
      <c r="G20">
        <v>10</v>
      </c>
      <c r="H20">
        <f t="shared" ref="H20:H32" si="0">F20+10</f>
        <v>132.5</v>
      </c>
      <c r="I20">
        <f t="shared" ref="I20:I32" si="1">H20/G20</f>
        <v>13.25</v>
      </c>
      <c r="J20" s="4">
        <f t="shared" ref="J20:J32" si="2">(E20/I20)*1000</f>
        <v>11871.952512189953</v>
      </c>
    </row>
    <row r="21" spans="1:10">
      <c r="A21" t="s">
        <v>30</v>
      </c>
      <c r="C21">
        <v>1</v>
      </c>
      <c r="D21">
        <v>8.8999999999999996E-2</v>
      </c>
      <c r="E21" s="4">
        <f t="shared" ref="E21:E32" si="3">C21/D21</f>
        <v>11.235955056179776</v>
      </c>
      <c r="F21">
        <v>122.5</v>
      </c>
      <c r="G21">
        <v>10</v>
      </c>
      <c r="H21">
        <f t="shared" si="0"/>
        <v>132.5</v>
      </c>
      <c r="I21">
        <f t="shared" si="1"/>
        <v>13.25</v>
      </c>
      <c r="J21" s="4">
        <f t="shared" si="2"/>
        <v>847.99660801356799</v>
      </c>
    </row>
    <row r="22" spans="1:10">
      <c r="A22" t="s">
        <v>18</v>
      </c>
      <c r="C22">
        <v>4</v>
      </c>
      <c r="D22">
        <v>8.8999999999999996E-2</v>
      </c>
      <c r="E22" s="4">
        <f t="shared" si="3"/>
        <v>44.943820224719104</v>
      </c>
      <c r="F22">
        <v>122.5</v>
      </c>
      <c r="G22">
        <v>10</v>
      </c>
      <c r="H22">
        <f t="shared" si="0"/>
        <v>132.5</v>
      </c>
      <c r="I22">
        <f t="shared" si="1"/>
        <v>13.25</v>
      </c>
      <c r="J22" s="4">
        <f t="shared" si="2"/>
        <v>3391.986432054272</v>
      </c>
    </row>
    <row r="23" spans="1:10">
      <c r="A23" t="s">
        <v>19</v>
      </c>
      <c r="C23">
        <v>265</v>
      </c>
      <c r="D23">
        <v>8.8999999999999996E-2</v>
      </c>
      <c r="E23" s="4">
        <f t="shared" si="3"/>
        <v>2977.5280898876408</v>
      </c>
      <c r="F23">
        <v>122.5</v>
      </c>
      <c r="G23">
        <v>10</v>
      </c>
      <c r="H23">
        <f t="shared" si="0"/>
        <v>132.5</v>
      </c>
      <c r="I23">
        <f t="shared" si="1"/>
        <v>13.25</v>
      </c>
      <c r="J23" s="4">
        <f t="shared" si="2"/>
        <v>224719.10112359552</v>
      </c>
    </row>
    <row r="24" spans="1:10">
      <c r="A24" t="s">
        <v>20</v>
      </c>
      <c r="C24">
        <v>1</v>
      </c>
      <c r="D24">
        <v>8.8999999999999996E-2</v>
      </c>
      <c r="E24" s="4">
        <f t="shared" si="3"/>
        <v>11.235955056179776</v>
      </c>
      <c r="F24">
        <v>122.5</v>
      </c>
      <c r="G24">
        <v>10</v>
      </c>
      <c r="H24">
        <f t="shared" si="0"/>
        <v>132.5</v>
      </c>
      <c r="I24">
        <f t="shared" si="1"/>
        <v>13.25</v>
      </c>
      <c r="J24" s="4">
        <f t="shared" si="2"/>
        <v>847.99660801356799</v>
      </c>
    </row>
    <row r="25" spans="1:10">
      <c r="A25" s="5" t="s">
        <v>21</v>
      </c>
      <c r="C25">
        <v>49</v>
      </c>
      <c r="D25">
        <v>8.8999999999999996E-2</v>
      </c>
      <c r="E25" s="4">
        <f t="shared" si="3"/>
        <v>550.56179775280907</v>
      </c>
      <c r="F25">
        <v>122.5</v>
      </c>
      <c r="G25">
        <v>10</v>
      </c>
      <c r="H25">
        <f t="shared" si="0"/>
        <v>132.5</v>
      </c>
      <c r="I25">
        <f t="shared" si="1"/>
        <v>13.25</v>
      </c>
      <c r="J25" s="4">
        <f t="shared" si="2"/>
        <v>41551.833792664838</v>
      </c>
    </row>
    <row r="26" spans="1:10">
      <c r="A26" s="5" t="s">
        <v>33</v>
      </c>
      <c r="C26">
        <v>1</v>
      </c>
      <c r="D26">
        <v>8.8999999999999996E-2</v>
      </c>
      <c r="E26" s="4">
        <f t="shared" si="3"/>
        <v>11.235955056179776</v>
      </c>
      <c r="F26">
        <v>122.5</v>
      </c>
      <c r="G26">
        <v>10</v>
      </c>
      <c r="H26">
        <f t="shared" si="0"/>
        <v>132.5</v>
      </c>
      <c r="I26">
        <f t="shared" si="1"/>
        <v>13.25</v>
      </c>
      <c r="J26" s="4">
        <f t="shared" si="2"/>
        <v>847.99660801356799</v>
      </c>
    </row>
    <row r="27" spans="1:10">
      <c r="A27" s="5" t="s">
        <v>23</v>
      </c>
      <c r="C27">
        <v>2</v>
      </c>
      <c r="D27">
        <v>8.8999999999999996E-2</v>
      </c>
      <c r="E27" s="4">
        <f t="shared" si="3"/>
        <v>22.471910112359552</v>
      </c>
      <c r="F27">
        <v>122.5</v>
      </c>
      <c r="G27">
        <v>10</v>
      </c>
      <c r="H27">
        <f t="shared" si="0"/>
        <v>132.5</v>
      </c>
      <c r="I27">
        <f t="shared" si="1"/>
        <v>13.25</v>
      </c>
      <c r="J27" s="4">
        <f t="shared" si="2"/>
        <v>1695.993216027136</v>
      </c>
    </row>
    <row r="28" spans="1:10">
      <c r="A28" s="5" t="s">
        <v>24</v>
      </c>
      <c r="C28">
        <v>1</v>
      </c>
      <c r="D28">
        <v>8.8999999999999996E-2</v>
      </c>
      <c r="E28" s="4">
        <f t="shared" si="3"/>
        <v>11.235955056179776</v>
      </c>
      <c r="F28">
        <v>122.5</v>
      </c>
      <c r="G28">
        <v>10</v>
      </c>
      <c r="H28">
        <f t="shared" si="0"/>
        <v>132.5</v>
      </c>
      <c r="I28">
        <f t="shared" si="1"/>
        <v>13.25</v>
      </c>
      <c r="J28" s="4">
        <f t="shared" si="2"/>
        <v>847.99660801356799</v>
      </c>
    </row>
    <row r="29" spans="1:10">
      <c r="A29" s="5" t="s">
        <v>34</v>
      </c>
      <c r="C29">
        <v>30</v>
      </c>
      <c r="D29">
        <v>8.8999999999999996E-2</v>
      </c>
      <c r="E29" s="4">
        <f t="shared" si="3"/>
        <v>337.07865168539325</v>
      </c>
      <c r="F29">
        <v>122.5</v>
      </c>
      <c r="G29">
        <v>10</v>
      </c>
      <c r="H29">
        <f t="shared" si="0"/>
        <v>132.5</v>
      </c>
      <c r="I29">
        <f t="shared" si="1"/>
        <v>13.25</v>
      </c>
      <c r="J29" s="4">
        <f t="shared" si="2"/>
        <v>25439.898240407041</v>
      </c>
    </row>
    <row r="30" spans="1:10">
      <c r="A30" s="5" t="s">
        <v>28</v>
      </c>
      <c r="C30">
        <v>1</v>
      </c>
      <c r="D30">
        <v>8.8999999999999996E-2</v>
      </c>
      <c r="E30" s="4">
        <f t="shared" si="3"/>
        <v>11.235955056179776</v>
      </c>
      <c r="F30">
        <v>122.5</v>
      </c>
      <c r="G30">
        <v>10</v>
      </c>
      <c r="H30">
        <f t="shared" si="0"/>
        <v>132.5</v>
      </c>
      <c r="I30">
        <f t="shared" si="1"/>
        <v>13.25</v>
      </c>
      <c r="J30" s="4">
        <f t="shared" si="2"/>
        <v>847.99660801356799</v>
      </c>
    </row>
    <row r="31" spans="1:10">
      <c r="A31" s="5" t="s">
        <v>35</v>
      </c>
      <c r="C31">
        <v>1</v>
      </c>
      <c r="D31">
        <v>8.8999999999999996E-2</v>
      </c>
      <c r="E31" s="4">
        <f t="shared" si="3"/>
        <v>11.235955056179776</v>
      </c>
      <c r="F31">
        <v>122.5</v>
      </c>
      <c r="G31">
        <v>10</v>
      </c>
      <c r="H31">
        <f t="shared" si="0"/>
        <v>132.5</v>
      </c>
      <c r="I31">
        <f t="shared" si="1"/>
        <v>13.25</v>
      </c>
      <c r="J31" s="4">
        <f t="shared" si="2"/>
        <v>847.99660801356799</v>
      </c>
    </row>
    <row r="32" spans="1:10">
      <c r="A32" s="5" t="s">
        <v>36</v>
      </c>
      <c r="C32">
        <v>1</v>
      </c>
      <c r="D32">
        <v>8.8999999999999996E-2</v>
      </c>
      <c r="E32" s="4">
        <f t="shared" si="3"/>
        <v>11.235955056179776</v>
      </c>
      <c r="F32">
        <v>122.5</v>
      </c>
      <c r="G32">
        <v>10</v>
      </c>
      <c r="H32">
        <f t="shared" si="0"/>
        <v>132.5</v>
      </c>
      <c r="I32">
        <f t="shared" si="1"/>
        <v>13.25</v>
      </c>
      <c r="J32" s="4">
        <f t="shared" si="2"/>
        <v>847.99660801356799</v>
      </c>
    </row>
  </sheetData>
  <sheetCalcPr fullCalcOnLoad="1"/>
  <phoneticPr fontId="2" type="noConversion"/>
  <pageMargins left="0.75" right="0.75" top="1" bottom="1" header="0.5" footer="0.5"/>
  <pageSetup scale="82" orientation="landscape" horizontalDpi="4294967292" verticalDpi="429496729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J36"/>
  <sheetViews>
    <sheetView view="pageLayout" topLeftCell="A2" workbookViewId="0">
      <selection activeCell="F23" sqref="F23"/>
    </sheetView>
  </sheetViews>
  <sheetFormatPr baseColWidth="10" defaultRowHeight="13"/>
  <sheetData>
    <row r="2" spans="1:10" ht="14">
      <c r="A2" s="16" t="s">
        <v>0</v>
      </c>
      <c r="B2" s="1">
        <v>16</v>
      </c>
      <c r="D2" s="16" t="s">
        <v>1</v>
      </c>
      <c r="E2" s="2">
        <v>41041</v>
      </c>
    </row>
    <row r="3" spans="1:10" ht="14">
      <c r="A3" s="16" t="s">
        <v>2</v>
      </c>
      <c r="B3" s="1" t="s">
        <v>3</v>
      </c>
      <c r="D3" s="16" t="s">
        <v>4</v>
      </c>
      <c r="E3" s="1" t="s">
        <v>44</v>
      </c>
    </row>
    <row r="4" spans="1:10" ht="14">
      <c r="A4" s="16" t="s">
        <v>45</v>
      </c>
      <c r="B4" s="1" t="s">
        <v>46</v>
      </c>
      <c r="D4" s="16" t="s">
        <v>47</v>
      </c>
      <c r="E4" s="17">
        <v>1</v>
      </c>
    </row>
    <row r="5" spans="1:10" ht="14">
      <c r="A5" s="16" t="s">
        <v>48</v>
      </c>
      <c r="B5" s="1">
        <v>1</v>
      </c>
      <c r="D5" s="16" t="s">
        <v>49</v>
      </c>
      <c r="E5" s="17">
        <f>(B5*B6*B7)*(1/1000)</f>
        <v>8.9499999999999996E-2</v>
      </c>
    </row>
    <row r="6" spans="1:10" ht="14">
      <c r="A6" s="16" t="s">
        <v>50</v>
      </c>
      <c r="B6">
        <v>50</v>
      </c>
      <c r="D6" s="16" t="s">
        <v>51</v>
      </c>
      <c r="E6" s="17">
        <f>E5*E4</f>
        <v>8.9499999999999996E-2</v>
      </c>
    </row>
    <row r="7" spans="1:10" ht="14">
      <c r="A7" s="16" t="s">
        <v>52</v>
      </c>
      <c r="B7">
        <v>1.79</v>
      </c>
      <c r="D7" s="16" t="s">
        <v>53</v>
      </c>
      <c r="E7" s="17">
        <f>(23*5)</f>
        <v>115</v>
      </c>
    </row>
    <row r="9" spans="1:10" ht="14">
      <c r="A9" s="3" t="s">
        <v>6</v>
      </c>
      <c r="B9" s="3" t="s">
        <v>7</v>
      </c>
      <c r="C9" s="3" t="s">
        <v>8</v>
      </c>
      <c r="D9" s="3" t="s">
        <v>9</v>
      </c>
      <c r="E9" s="3" t="s">
        <v>10</v>
      </c>
      <c r="F9" s="3" t="s">
        <v>11</v>
      </c>
      <c r="G9" s="3" t="s">
        <v>12</v>
      </c>
      <c r="H9" s="3" t="s">
        <v>13</v>
      </c>
      <c r="I9" s="3" t="s">
        <v>14</v>
      </c>
      <c r="J9" s="3" t="s">
        <v>15</v>
      </c>
    </row>
    <row r="10" spans="1:10">
      <c r="A10" t="s">
        <v>43</v>
      </c>
      <c r="C10">
        <v>1</v>
      </c>
      <c r="D10" s="17">
        <v>8.9499999999999996E-2</v>
      </c>
      <c r="E10" s="4">
        <f>C10/D10</f>
        <v>11.173184357541899</v>
      </c>
      <c r="F10">
        <v>115</v>
      </c>
      <c r="G10">
        <v>10</v>
      </c>
      <c r="H10">
        <f t="shared" ref="H10:H19" si="0">F10+10</f>
        <v>125</v>
      </c>
      <c r="I10">
        <f t="shared" ref="I10:I19" si="1">H10/G10</f>
        <v>12.5</v>
      </c>
      <c r="J10" s="4">
        <f t="shared" ref="J10:J19" si="2">(E10/I10)*1000</f>
        <v>893.85474860335194</v>
      </c>
    </row>
    <row r="11" spans="1:10">
      <c r="A11" t="s">
        <v>17</v>
      </c>
      <c r="C11">
        <v>11</v>
      </c>
      <c r="D11" s="17">
        <v>8.9499999999999996E-2</v>
      </c>
      <c r="E11" s="4">
        <f t="shared" ref="E11:E19" si="3">C11/D11</f>
        <v>122.90502793296091</v>
      </c>
      <c r="F11">
        <v>115</v>
      </c>
      <c r="G11">
        <v>10</v>
      </c>
      <c r="H11">
        <f t="shared" si="0"/>
        <v>125</v>
      </c>
      <c r="I11">
        <f t="shared" si="1"/>
        <v>12.5</v>
      </c>
      <c r="J11" s="4">
        <f t="shared" si="2"/>
        <v>9832.4022346368711</v>
      </c>
    </row>
    <row r="12" spans="1:10">
      <c r="A12" t="s">
        <v>18</v>
      </c>
      <c r="C12">
        <v>2</v>
      </c>
      <c r="D12" s="17">
        <v>8.9499999999999996E-2</v>
      </c>
      <c r="E12" s="4">
        <f t="shared" si="3"/>
        <v>22.346368715083798</v>
      </c>
      <c r="F12">
        <v>115</v>
      </c>
      <c r="G12">
        <v>10</v>
      </c>
      <c r="H12">
        <f t="shared" si="0"/>
        <v>125</v>
      </c>
      <c r="I12">
        <f t="shared" si="1"/>
        <v>12.5</v>
      </c>
      <c r="J12" s="4">
        <f t="shared" si="2"/>
        <v>1787.7094972067039</v>
      </c>
    </row>
    <row r="13" spans="1:10">
      <c r="A13" t="s">
        <v>19</v>
      </c>
      <c r="C13">
        <f>50+35+20+23+23</f>
        <v>151</v>
      </c>
      <c r="D13" s="17">
        <v>8.9499999999999996E-2</v>
      </c>
      <c r="E13" s="4">
        <f t="shared" si="3"/>
        <v>1687.1508379888269</v>
      </c>
      <c r="F13">
        <v>115</v>
      </c>
      <c r="G13">
        <v>10</v>
      </c>
      <c r="H13">
        <f t="shared" si="0"/>
        <v>125</v>
      </c>
      <c r="I13">
        <f t="shared" si="1"/>
        <v>12.5</v>
      </c>
      <c r="J13" s="4">
        <f t="shared" si="2"/>
        <v>134972.06703910616</v>
      </c>
    </row>
    <row r="14" spans="1:10">
      <c r="A14" t="s">
        <v>20</v>
      </c>
      <c r="C14">
        <v>1</v>
      </c>
      <c r="D14" s="17">
        <v>8.9499999999999996E-2</v>
      </c>
      <c r="E14" s="4">
        <f t="shared" si="3"/>
        <v>11.173184357541899</v>
      </c>
      <c r="F14">
        <v>115</v>
      </c>
      <c r="G14">
        <v>10</v>
      </c>
      <c r="H14">
        <f t="shared" si="0"/>
        <v>125</v>
      </c>
      <c r="I14">
        <f t="shared" si="1"/>
        <v>12.5</v>
      </c>
      <c r="J14" s="4">
        <f t="shared" si="2"/>
        <v>893.85474860335194</v>
      </c>
    </row>
    <row r="15" spans="1:10">
      <c r="A15" s="5" t="s">
        <v>21</v>
      </c>
      <c r="C15">
        <v>22</v>
      </c>
      <c r="D15" s="17">
        <v>8.9499999999999996E-2</v>
      </c>
      <c r="E15" s="4">
        <f t="shared" si="3"/>
        <v>245.81005586592181</v>
      </c>
      <c r="F15">
        <v>115</v>
      </c>
      <c r="G15">
        <v>10</v>
      </c>
      <c r="H15">
        <f t="shared" si="0"/>
        <v>125</v>
      </c>
      <c r="I15">
        <f t="shared" si="1"/>
        <v>12.5</v>
      </c>
      <c r="J15" s="4">
        <f t="shared" si="2"/>
        <v>19664.804469273742</v>
      </c>
    </row>
    <row r="16" spans="1:10">
      <c r="A16" s="5" t="s">
        <v>24</v>
      </c>
      <c r="C16">
        <v>3</v>
      </c>
      <c r="D16" s="17">
        <v>8.9499999999999996E-2</v>
      </c>
      <c r="E16" s="4">
        <f t="shared" si="3"/>
        <v>33.519553072625698</v>
      </c>
      <c r="F16">
        <v>115</v>
      </c>
      <c r="G16">
        <v>10</v>
      </c>
      <c r="H16">
        <f t="shared" si="0"/>
        <v>125</v>
      </c>
      <c r="I16">
        <f t="shared" si="1"/>
        <v>12.5</v>
      </c>
      <c r="J16" s="4">
        <f t="shared" si="2"/>
        <v>2681.5642458100556</v>
      </c>
    </row>
    <row r="17" spans="1:10">
      <c r="A17" s="5" t="s">
        <v>23</v>
      </c>
      <c r="C17">
        <v>3</v>
      </c>
      <c r="D17" s="17">
        <v>8.9499999999999996E-2</v>
      </c>
      <c r="E17" s="4">
        <f t="shared" si="3"/>
        <v>33.519553072625698</v>
      </c>
      <c r="F17">
        <v>115</v>
      </c>
      <c r="G17">
        <v>10</v>
      </c>
      <c r="H17">
        <f t="shared" si="0"/>
        <v>125</v>
      </c>
      <c r="I17">
        <f t="shared" si="1"/>
        <v>12.5</v>
      </c>
      <c r="J17" s="4">
        <f t="shared" si="2"/>
        <v>2681.5642458100556</v>
      </c>
    </row>
    <row r="18" spans="1:10">
      <c r="A18" s="5" t="s">
        <v>28</v>
      </c>
      <c r="C18">
        <v>4</v>
      </c>
      <c r="D18" s="17">
        <v>8.9499999999999996E-2</v>
      </c>
      <c r="E18" s="4">
        <f t="shared" si="3"/>
        <v>44.692737430167597</v>
      </c>
      <c r="F18">
        <v>115</v>
      </c>
      <c r="G18">
        <v>10</v>
      </c>
      <c r="H18">
        <f t="shared" si="0"/>
        <v>125</v>
      </c>
      <c r="I18">
        <f t="shared" si="1"/>
        <v>12.5</v>
      </c>
      <c r="J18" s="4">
        <f t="shared" si="2"/>
        <v>3575.4189944134077</v>
      </c>
    </row>
    <row r="19" spans="1:10">
      <c r="A19" s="5" t="s">
        <v>30</v>
      </c>
      <c r="C19">
        <v>1</v>
      </c>
      <c r="D19" s="17">
        <v>8.9499999999999996E-2</v>
      </c>
      <c r="E19" s="4">
        <f t="shared" si="3"/>
        <v>11.173184357541899</v>
      </c>
      <c r="F19">
        <v>115</v>
      </c>
      <c r="G19">
        <v>10</v>
      </c>
      <c r="H19">
        <f t="shared" si="0"/>
        <v>125</v>
      </c>
      <c r="I19">
        <f t="shared" si="1"/>
        <v>12.5</v>
      </c>
      <c r="J19" s="4">
        <f t="shared" si="2"/>
        <v>893.85474860335194</v>
      </c>
    </row>
    <row r="21" spans="1:10" ht="14">
      <c r="A21" s="16" t="s">
        <v>0</v>
      </c>
      <c r="B21" s="18">
        <v>16</v>
      </c>
      <c r="C21" s="3"/>
      <c r="D21" s="16" t="s">
        <v>1</v>
      </c>
      <c r="E21" s="19">
        <v>41041</v>
      </c>
      <c r="F21" s="3"/>
      <c r="G21" s="3"/>
      <c r="H21" s="3"/>
      <c r="I21" s="3"/>
      <c r="J21" s="3"/>
    </row>
    <row r="22" spans="1:10" ht="14">
      <c r="A22" s="16" t="s">
        <v>2</v>
      </c>
      <c r="B22" s="18" t="s">
        <v>25</v>
      </c>
      <c r="C22" s="3"/>
      <c r="D22" s="16" t="s">
        <v>4</v>
      </c>
      <c r="E22" s="18" t="s">
        <v>44</v>
      </c>
      <c r="F22" s="3"/>
      <c r="G22" s="3"/>
      <c r="H22" s="3"/>
      <c r="I22" s="3"/>
      <c r="J22" s="3"/>
    </row>
    <row r="23" spans="1:10" ht="14">
      <c r="A23" s="16" t="s">
        <v>45</v>
      </c>
      <c r="B23" s="1" t="s">
        <v>46</v>
      </c>
      <c r="D23" s="16" t="s">
        <v>47</v>
      </c>
      <c r="E23" s="17">
        <v>1</v>
      </c>
      <c r="F23" s="3"/>
      <c r="G23" s="3"/>
      <c r="H23" s="3"/>
      <c r="I23" s="3"/>
      <c r="J23" s="3"/>
    </row>
    <row r="24" spans="1:10" ht="14">
      <c r="A24" s="16" t="s">
        <v>48</v>
      </c>
      <c r="B24" s="1">
        <v>1</v>
      </c>
      <c r="D24" s="16" t="s">
        <v>49</v>
      </c>
      <c r="E24" s="17">
        <f>(B24*B25*B26)*(1/1000)</f>
        <v>8.9499999999999996E-2</v>
      </c>
      <c r="F24" s="3"/>
      <c r="G24" s="3"/>
      <c r="H24" s="3"/>
      <c r="I24" s="3"/>
      <c r="J24" s="3"/>
    </row>
    <row r="25" spans="1:10" ht="14">
      <c r="A25" s="16" t="s">
        <v>50</v>
      </c>
      <c r="B25">
        <v>50</v>
      </c>
      <c r="D25" s="16" t="s">
        <v>51</v>
      </c>
      <c r="E25" s="17">
        <f>E24*E23</f>
        <v>8.9499999999999996E-2</v>
      </c>
      <c r="F25" s="3"/>
      <c r="G25" s="3"/>
      <c r="H25" s="3"/>
      <c r="I25" s="3"/>
      <c r="J25" s="3"/>
    </row>
    <row r="26" spans="1:10" ht="14">
      <c r="A26" s="16" t="s">
        <v>52</v>
      </c>
      <c r="B26">
        <v>1.79</v>
      </c>
      <c r="D26" s="16" t="s">
        <v>53</v>
      </c>
      <c r="E26" s="17">
        <f>(23*5)+4</f>
        <v>119</v>
      </c>
      <c r="F26" s="3"/>
      <c r="G26" s="3"/>
      <c r="H26" s="3"/>
      <c r="I26" s="3"/>
      <c r="J26" s="3"/>
    </row>
    <row r="27" spans="1:10" ht="14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4">
      <c r="A28" s="3" t="s">
        <v>6</v>
      </c>
      <c r="B28" s="3" t="s">
        <v>7</v>
      </c>
      <c r="C28" s="3" t="s">
        <v>8</v>
      </c>
      <c r="D28" s="3" t="s">
        <v>9</v>
      </c>
      <c r="E28" s="3" t="s">
        <v>10</v>
      </c>
      <c r="F28" s="3" t="s">
        <v>11</v>
      </c>
      <c r="G28" s="3" t="s">
        <v>12</v>
      </c>
      <c r="H28" s="3" t="s">
        <v>13</v>
      </c>
      <c r="I28" s="3" t="s">
        <v>14</v>
      </c>
      <c r="J28" s="3" t="s">
        <v>15</v>
      </c>
    </row>
    <row r="29" spans="1:10" ht="14">
      <c r="A29" s="3" t="s">
        <v>16</v>
      </c>
      <c r="B29" s="3"/>
      <c r="C29" s="3">
        <v>4</v>
      </c>
      <c r="D29" s="17">
        <v>8.9499999999999996E-2</v>
      </c>
      <c r="E29" s="8">
        <f>C29/D29</f>
        <v>44.692737430167597</v>
      </c>
      <c r="F29" s="17">
        <f>(23*5)+4</f>
        <v>119</v>
      </c>
      <c r="G29" s="3">
        <v>10</v>
      </c>
      <c r="H29" s="3">
        <f t="shared" ref="H29:H36" si="4">F29+10</f>
        <v>129</v>
      </c>
      <c r="I29" s="3">
        <f t="shared" ref="I29:I36" si="5">H29/G29</f>
        <v>12.9</v>
      </c>
      <c r="J29" s="8">
        <f t="shared" ref="J29:J36" si="6">(E29/I29)*1000</f>
        <v>3464.5532891602788</v>
      </c>
    </row>
    <row r="30" spans="1:10" ht="14">
      <c r="A30" s="3" t="s">
        <v>27</v>
      </c>
      <c r="B30" s="3"/>
      <c r="C30" s="3">
        <v>8</v>
      </c>
      <c r="D30" s="17">
        <v>8.9499999999999996E-2</v>
      </c>
      <c r="E30" s="8">
        <f t="shared" ref="E30:E36" si="7">C30/D30</f>
        <v>89.385474860335194</v>
      </c>
      <c r="F30" s="17">
        <f t="shared" ref="F30:F36" si="8">(23*5)+4</f>
        <v>119</v>
      </c>
      <c r="G30" s="3">
        <v>10</v>
      </c>
      <c r="H30" s="3">
        <f t="shared" si="4"/>
        <v>129</v>
      </c>
      <c r="I30" s="3">
        <f t="shared" si="5"/>
        <v>12.9</v>
      </c>
      <c r="J30" s="8">
        <f t="shared" si="6"/>
        <v>6929.1065783205577</v>
      </c>
    </row>
    <row r="31" spans="1:10" ht="14">
      <c r="A31" s="3" t="s">
        <v>19</v>
      </c>
      <c r="B31" s="3"/>
      <c r="C31" s="3">
        <f>3+21+23+40+14+20+17</f>
        <v>138</v>
      </c>
      <c r="D31" s="17">
        <v>8.9499999999999996E-2</v>
      </c>
      <c r="E31" s="8">
        <f t="shared" si="7"/>
        <v>1541.8994413407822</v>
      </c>
      <c r="F31" s="17">
        <f t="shared" si="8"/>
        <v>119</v>
      </c>
      <c r="G31" s="3">
        <v>10</v>
      </c>
      <c r="H31" s="3">
        <f t="shared" si="4"/>
        <v>129</v>
      </c>
      <c r="I31" s="3">
        <f t="shared" si="5"/>
        <v>12.9</v>
      </c>
      <c r="J31" s="8">
        <f t="shared" si="6"/>
        <v>119527.08847602963</v>
      </c>
    </row>
    <row r="32" spans="1:10" ht="14">
      <c r="A32" s="9" t="s">
        <v>24</v>
      </c>
      <c r="B32" s="3"/>
      <c r="C32" s="3">
        <v>11</v>
      </c>
      <c r="D32" s="17">
        <v>8.9499999999999996E-2</v>
      </c>
      <c r="E32" s="8">
        <f t="shared" si="7"/>
        <v>122.90502793296091</v>
      </c>
      <c r="F32" s="17">
        <f t="shared" si="8"/>
        <v>119</v>
      </c>
      <c r="G32" s="3">
        <v>10</v>
      </c>
      <c r="H32" s="3">
        <f t="shared" si="4"/>
        <v>129</v>
      </c>
      <c r="I32" s="3">
        <f t="shared" si="5"/>
        <v>12.9</v>
      </c>
      <c r="J32" s="8">
        <f t="shared" si="6"/>
        <v>9527.5215451907679</v>
      </c>
    </row>
    <row r="33" spans="1:10" ht="14">
      <c r="A33" s="9" t="s">
        <v>23</v>
      </c>
      <c r="B33" s="3"/>
      <c r="C33" s="3">
        <v>2</v>
      </c>
      <c r="D33" s="17">
        <v>8.9499999999999996E-2</v>
      </c>
      <c r="E33" s="8">
        <f t="shared" si="7"/>
        <v>22.346368715083798</v>
      </c>
      <c r="F33" s="17">
        <f t="shared" si="8"/>
        <v>119</v>
      </c>
      <c r="G33" s="3">
        <v>10</v>
      </c>
      <c r="H33" s="3">
        <f t="shared" si="4"/>
        <v>129</v>
      </c>
      <c r="I33" s="3">
        <f t="shared" si="5"/>
        <v>12.9</v>
      </c>
      <c r="J33" s="8">
        <f t="shared" si="6"/>
        <v>1732.2766445801394</v>
      </c>
    </row>
    <row r="34" spans="1:10" ht="14">
      <c r="A34" s="3" t="s">
        <v>36</v>
      </c>
      <c r="B34" s="3"/>
      <c r="C34" s="3">
        <v>1</v>
      </c>
      <c r="D34" s="17">
        <v>8.9499999999999996E-2</v>
      </c>
      <c r="E34" s="8">
        <f t="shared" si="7"/>
        <v>11.173184357541899</v>
      </c>
      <c r="F34" s="17">
        <f t="shared" si="8"/>
        <v>119</v>
      </c>
      <c r="G34" s="3">
        <v>10</v>
      </c>
      <c r="H34" s="3">
        <f t="shared" si="4"/>
        <v>129</v>
      </c>
      <c r="I34" s="3">
        <f t="shared" si="5"/>
        <v>12.9</v>
      </c>
      <c r="J34" s="8">
        <f t="shared" si="6"/>
        <v>866.13832229006971</v>
      </c>
    </row>
    <row r="35" spans="1:10" ht="14">
      <c r="A35" s="3" t="s">
        <v>28</v>
      </c>
      <c r="B35" s="3"/>
      <c r="C35" s="3">
        <v>5</v>
      </c>
      <c r="D35" s="17">
        <v>8.9499999999999996E-2</v>
      </c>
      <c r="E35" s="8">
        <f t="shared" si="7"/>
        <v>55.865921787709496</v>
      </c>
      <c r="F35" s="17">
        <f t="shared" si="8"/>
        <v>119</v>
      </c>
      <c r="G35" s="3">
        <v>10</v>
      </c>
      <c r="H35" s="3">
        <f t="shared" si="4"/>
        <v>129</v>
      </c>
      <c r="I35" s="3">
        <f t="shared" si="5"/>
        <v>12.9</v>
      </c>
      <c r="J35" s="8">
        <f t="shared" si="6"/>
        <v>4330.6916114503483</v>
      </c>
    </row>
    <row r="36" spans="1:10" ht="14">
      <c r="A36" s="3" t="s">
        <v>21</v>
      </c>
      <c r="B36" s="3"/>
      <c r="C36" s="3">
        <v>17</v>
      </c>
      <c r="D36" s="17">
        <v>8.9499999999999996E-2</v>
      </c>
      <c r="E36" s="8">
        <f t="shared" si="7"/>
        <v>189.9441340782123</v>
      </c>
      <c r="F36" s="17">
        <f t="shared" si="8"/>
        <v>119</v>
      </c>
      <c r="G36" s="3">
        <v>10</v>
      </c>
      <c r="H36" s="3">
        <f t="shared" si="4"/>
        <v>129</v>
      </c>
      <c r="I36" s="3">
        <f t="shared" si="5"/>
        <v>12.9</v>
      </c>
      <c r="J36" s="8">
        <f t="shared" si="6"/>
        <v>14724.351478931185</v>
      </c>
    </row>
  </sheetData>
  <sheetCalcPr fullCalcOnLoad="1"/>
  <phoneticPr fontId="2" type="noConversion"/>
  <pageMargins left="0.75" right="0.75" top="1" bottom="1" header="0.5" footer="0.5"/>
  <pageSetup scale="82" orientation="landscape" horizontalDpi="4294967292" verticalDpi="429496729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J30"/>
  <sheetViews>
    <sheetView view="pageLayout" topLeftCell="A2" workbookViewId="0">
      <selection activeCell="E12" sqref="E12"/>
    </sheetView>
  </sheetViews>
  <sheetFormatPr baseColWidth="10" defaultRowHeight="13"/>
  <sheetData>
    <row r="1" spans="1:10" ht="14">
      <c r="A1" s="16" t="s">
        <v>0</v>
      </c>
      <c r="B1" s="1">
        <v>18</v>
      </c>
      <c r="D1" s="16" t="s">
        <v>1</v>
      </c>
      <c r="E1" s="2">
        <v>41041</v>
      </c>
    </row>
    <row r="2" spans="1:10" ht="14">
      <c r="A2" s="16" t="s">
        <v>2</v>
      </c>
      <c r="B2" s="1" t="s">
        <v>3</v>
      </c>
      <c r="D2" s="16" t="s">
        <v>4</v>
      </c>
      <c r="E2" s="1" t="s">
        <v>71</v>
      </c>
    </row>
    <row r="3" spans="1:10" ht="14">
      <c r="A3" s="16" t="s">
        <v>45</v>
      </c>
      <c r="B3" s="1" t="s">
        <v>46</v>
      </c>
      <c r="D3" s="16" t="s">
        <v>47</v>
      </c>
      <c r="E3" s="17">
        <v>1</v>
      </c>
    </row>
    <row r="4" spans="1:10" ht="14">
      <c r="A4" s="16" t="s">
        <v>48</v>
      </c>
      <c r="B4" s="1">
        <v>1</v>
      </c>
      <c r="D4" s="16" t="s">
        <v>49</v>
      </c>
      <c r="E4" s="17">
        <f>(B4*B5*B6)*(1/1000)</f>
        <v>8.9499999999999996E-2</v>
      </c>
    </row>
    <row r="5" spans="1:10" ht="14">
      <c r="A5" s="16" t="s">
        <v>50</v>
      </c>
      <c r="B5">
        <v>50</v>
      </c>
      <c r="D5" s="16" t="s">
        <v>51</v>
      </c>
      <c r="E5" s="17">
        <f>E4*E3</f>
        <v>8.9499999999999996E-2</v>
      </c>
    </row>
    <row r="6" spans="1:10" ht="14">
      <c r="A6" s="16" t="s">
        <v>52</v>
      </c>
      <c r="B6">
        <v>1.79</v>
      </c>
      <c r="D6" s="16" t="s">
        <v>53</v>
      </c>
      <c r="E6" s="17">
        <v>125</v>
      </c>
    </row>
    <row r="8" spans="1:10" ht="14">
      <c r="A8" s="3" t="s">
        <v>6</v>
      </c>
      <c r="B8" s="3"/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>
      <c r="A9" t="s">
        <v>17</v>
      </c>
      <c r="C9">
        <v>8</v>
      </c>
      <c r="D9" s="17">
        <v>8.9499999999999996E-2</v>
      </c>
      <c r="E9" s="4">
        <f t="shared" ref="E9:E15" si="0">C9/D9</f>
        <v>89.385474860335194</v>
      </c>
      <c r="F9">
        <v>125</v>
      </c>
      <c r="G9">
        <v>10</v>
      </c>
      <c r="H9">
        <f t="shared" ref="H9:H15" si="1">F9+10</f>
        <v>135</v>
      </c>
      <c r="I9">
        <f t="shared" ref="I9:I15" si="2">H9/G9</f>
        <v>13.5</v>
      </c>
      <c r="J9" s="4">
        <f t="shared" ref="J9:J15" si="3">(E9/I9)*1000</f>
        <v>6621.1462859507546</v>
      </c>
    </row>
    <row r="10" spans="1:10">
      <c r="A10" t="s">
        <v>18</v>
      </c>
      <c r="C10">
        <v>1</v>
      </c>
      <c r="D10" s="17">
        <v>8.9499999999999996E-2</v>
      </c>
      <c r="E10" s="4">
        <f t="shared" si="0"/>
        <v>11.173184357541899</v>
      </c>
      <c r="F10">
        <v>125</v>
      </c>
      <c r="G10">
        <v>10</v>
      </c>
      <c r="H10">
        <f t="shared" si="1"/>
        <v>135</v>
      </c>
      <c r="I10">
        <f t="shared" si="2"/>
        <v>13.5</v>
      </c>
      <c r="J10" s="4">
        <f t="shared" si="3"/>
        <v>827.64328574384433</v>
      </c>
    </row>
    <row r="11" spans="1:10">
      <c r="A11" t="s">
        <v>19</v>
      </c>
      <c r="C11">
        <v>201</v>
      </c>
      <c r="D11" s="17">
        <v>8.9499999999999996E-2</v>
      </c>
      <c r="E11" s="4">
        <f t="shared" si="0"/>
        <v>2245.8100558659221</v>
      </c>
      <c r="F11">
        <v>125</v>
      </c>
      <c r="G11">
        <v>10</v>
      </c>
      <c r="H11">
        <f t="shared" si="1"/>
        <v>135</v>
      </c>
      <c r="I11">
        <f t="shared" si="2"/>
        <v>13.5</v>
      </c>
      <c r="J11" s="4">
        <f t="shared" si="3"/>
        <v>166356.30043451276</v>
      </c>
    </row>
    <row r="12" spans="1:10">
      <c r="A12" s="5" t="s">
        <v>21</v>
      </c>
      <c r="C12">
        <v>3</v>
      </c>
      <c r="D12" s="17">
        <v>8.9499999999999996E-2</v>
      </c>
      <c r="E12" s="4">
        <f t="shared" si="0"/>
        <v>33.519553072625698</v>
      </c>
      <c r="F12">
        <v>125</v>
      </c>
      <c r="G12">
        <v>10</v>
      </c>
      <c r="H12">
        <f t="shared" si="1"/>
        <v>135</v>
      </c>
      <c r="I12">
        <f t="shared" si="2"/>
        <v>13.5</v>
      </c>
      <c r="J12" s="4">
        <f t="shared" si="3"/>
        <v>2482.9298572315333</v>
      </c>
    </row>
    <row r="13" spans="1:10">
      <c r="A13" s="5" t="s">
        <v>24</v>
      </c>
      <c r="C13">
        <v>5</v>
      </c>
      <c r="D13" s="17">
        <v>8.9499999999999996E-2</v>
      </c>
      <c r="E13" s="4">
        <f t="shared" si="0"/>
        <v>55.865921787709496</v>
      </c>
      <c r="F13">
        <v>125</v>
      </c>
      <c r="G13">
        <v>10</v>
      </c>
      <c r="H13">
        <f t="shared" si="1"/>
        <v>135</v>
      </c>
      <c r="I13">
        <f t="shared" si="2"/>
        <v>13.5</v>
      </c>
      <c r="J13" s="4">
        <f t="shared" si="3"/>
        <v>4138.2164287192218</v>
      </c>
    </row>
    <row r="14" spans="1:10">
      <c r="A14" s="5" t="s">
        <v>23</v>
      </c>
      <c r="C14">
        <v>10</v>
      </c>
      <c r="D14" s="17">
        <v>8.9499999999999996E-2</v>
      </c>
      <c r="E14" s="4">
        <f t="shared" si="0"/>
        <v>111.73184357541899</v>
      </c>
      <c r="F14">
        <v>125</v>
      </c>
      <c r="G14">
        <v>10</v>
      </c>
      <c r="H14">
        <f t="shared" si="1"/>
        <v>135</v>
      </c>
      <c r="I14">
        <f t="shared" si="2"/>
        <v>13.5</v>
      </c>
      <c r="J14" s="4">
        <f t="shared" si="3"/>
        <v>8276.4328574384435</v>
      </c>
    </row>
    <row r="15" spans="1:10">
      <c r="A15" s="5" t="s">
        <v>16</v>
      </c>
      <c r="C15">
        <v>1</v>
      </c>
      <c r="D15" s="17">
        <v>8.9499999999999996E-2</v>
      </c>
      <c r="E15" s="4">
        <f t="shared" si="0"/>
        <v>11.173184357541899</v>
      </c>
      <c r="F15">
        <v>125</v>
      </c>
      <c r="G15">
        <v>10</v>
      </c>
      <c r="H15">
        <f t="shared" si="1"/>
        <v>135</v>
      </c>
      <c r="I15">
        <f t="shared" si="2"/>
        <v>13.5</v>
      </c>
      <c r="J15" s="4">
        <f t="shared" si="3"/>
        <v>827.64328574384433</v>
      </c>
    </row>
    <row r="17" spans="1:10" ht="14">
      <c r="A17" s="16" t="s">
        <v>0</v>
      </c>
      <c r="B17" s="18">
        <v>16</v>
      </c>
      <c r="C17" s="3"/>
      <c r="D17" s="16" t="s">
        <v>1</v>
      </c>
      <c r="E17" s="19">
        <v>41041</v>
      </c>
      <c r="F17" s="3"/>
      <c r="G17" s="3"/>
      <c r="H17" s="3"/>
      <c r="I17" s="3"/>
      <c r="J17" s="3"/>
    </row>
    <row r="18" spans="1:10" ht="14">
      <c r="A18" s="16" t="s">
        <v>2</v>
      </c>
      <c r="B18" s="18" t="s">
        <v>25</v>
      </c>
      <c r="C18" s="3"/>
      <c r="D18" s="16" t="s">
        <v>4</v>
      </c>
      <c r="E18" s="18" t="s">
        <v>44</v>
      </c>
      <c r="F18" s="3"/>
      <c r="G18" s="3"/>
      <c r="H18" s="3"/>
      <c r="I18" s="3"/>
      <c r="J18" s="3"/>
    </row>
    <row r="19" spans="1:10" ht="14">
      <c r="A19" s="16" t="s">
        <v>45</v>
      </c>
      <c r="B19" s="1" t="s">
        <v>46</v>
      </c>
      <c r="D19" s="16" t="s">
        <v>47</v>
      </c>
      <c r="E19" s="17">
        <v>1</v>
      </c>
      <c r="F19" s="3"/>
      <c r="G19" s="3"/>
      <c r="H19" s="3"/>
      <c r="I19" s="3"/>
      <c r="J19" s="3"/>
    </row>
    <row r="20" spans="1:10" ht="14">
      <c r="A20" s="16" t="s">
        <v>48</v>
      </c>
      <c r="B20" s="1">
        <v>1</v>
      </c>
      <c r="D20" s="16" t="s">
        <v>49</v>
      </c>
      <c r="E20" s="17">
        <f>(B20*B21*B22)*(1/1000)</f>
        <v>8.9499999999999996E-2</v>
      </c>
      <c r="F20" s="3"/>
      <c r="G20" s="3"/>
      <c r="H20" s="3"/>
      <c r="I20" s="3"/>
      <c r="J20" s="3"/>
    </row>
    <row r="21" spans="1:10" ht="14">
      <c r="A21" s="16" t="s">
        <v>50</v>
      </c>
      <c r="B21">
        <v>50</v>
      </c>
      <c r="D21" s="16" t="s">
        <v>51</v>
      </c>
      <c r="E21" s="17">
        <f>E20*E19</f>
        <v>8.9499999999999996E-2</v>
      </c>
      <c r="F21" s="3"/>
      <c r="G21" s="3"/>
      <c r="H21" s="3"/>
      <c r="I21" s="3"/>
      <c r="J21" s="3"/>
    </row>
    <row r="22" spans="1:10" ht="14">
      <c r="A22" s="16" t="s">
        <v>52</v>
      </c>
      <c r="B22">
        <v>1.79</v>
      </c>
      <c r="D22" s="16" t="s">
        <v>53</v>
      </c>
      <c r="E22" s="17">
        <v>100</v>
      </c>
      <c r="F22" s="3"/>
      <c r="G22" s="3"/>
      <c r="H22" s="3"/>
      <c r="I22" s="3"/>
      <c r="J22" s="3"/>
    </row>
    <row r="23" spans="1:10" ht="14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4">
      <c r="A24" s="3" t="s">
        <v>6</v>
      </c>
      <c r="B24" s="3" t="s">
        <v>7</v>
      </c>
      <c r="C24" s="3" t="s">
        <v>8</v>
      </c>
      <c r="D24" s="3" t="s">
        <v>9</v>
      </c>
      <c r="E24" s="3" t="s">
        <v>10</v>
      </c>
      <c r="F24" s="3" t="s">
        <v>11</v>
      </c>
      <c r="G24" s="3" t="s">
        <v>12</v>
      </c>
      <c r="H24" s="3" t="s">
        <v>13</v>
      </c>
      <c r="I24" s="3" t="s">
        <v>14</v>
      </c>
      <c r="J24" s="3" t="s">
        <v>15</v>
      </c>
    </row>
    <row r="25" spans="1:10" ht="14">
      <c r="A25" s="3" t="s">
        <v>19</v>
      </c>
      <c r="B25" s="3"/>
      <c r="C25" s="3">
        <v>126</v>
      </c>
      <c r="D25" s="17">
        <v>8.9499999999999996E-2</v>
      </c>
      <c r="E25" s="8">
        <f t="shared" ref="E25:E30" si="4">C25/D25</f>
        <v>1407.8212290502795</v>
      </c>
      <c r="F25" s="17">
        <v>100</v>
      </c>
      <c r="G25" s="3">
        <v>10</v>
      </c>
      <c r="H25" s="3">
        <f t="shared" ref="H25:H30" si="5">F25+10</f>
        <v>110</v>
      </c>
      <c r="I25" s="3">
        <f t="shared" ref="I25:I30" si="6">H25/G25</f>
        <v>11</v>
      </c>
      <c r="J25" s="8">
        <f t="shared" ref="J25:J30" si="7">(E25/I25)*1000</f>
        <v>127983.74809547995</v>
      </c>
    </row>
    <row r="26" spans="1:10" ht="14">
      <c r="A26" s="9" t="s">
        <v>24</v>
      </c>
      <c r="B26" s="3"/>
      <c r="C26" s="3">
        <v>6</v>
      </c>
      <c r="D26" s="17">
        <v>8.9499999999999996E-2</v>
      </c>
      <c r="E26" s="8">
        <f t="shared" si="4"/>
        <v>67.039106145251395</v>
      </c>
      <c r="F26" s="17">
        <v>100</v>
      </c>
      <c r="G26" s="3">
        <v>10</v>
      </c>
      <c r="H26" s="3">
        <f t="shared" si="5"/>
        <v>110</v>
      </c>
      <c r="I26" s="3">
        <f t="shared" si="6"/>
        <v>11</v>
      </c>
      <c r="J26" s="8">
        <f t="shared" si="7"/>
        <v>6094.4641950228543</v>
      </c>
    </row>
    <row r="27" spans="1:10" ht="14">
      <c r="A27" s="3" t="s">
        <v>28</v>
      </c>
      <c r="B27" s="3"/>
      <c r="C27" s="3">
        <v>6</v>
      </c>
      <c r="D27" s="17">
        <v>8.9499999999999996E-2</v>
      </c>
      <c r="E27" s="8">
        <f t="shared" si="4"/>
        <v>67.039106145251395</v>
      </c>
      <c r="F27" s="17">
        <v>100</v>
      </c>
      <c r="G27" s="3">
        <v>10</v>
      </c>
      <c r="H27" s="3">
        <f t="shared" si="5"/>
        <v>110</v>
      </c>
      <c r="I27" s="3">
        <f t="shared" si="6"/>
        <v>11</v>
      </c>
      <c r="J27" s="8">
        <f t="shared" si="7"/>
        <v>6094.4641950228543</v>
      </c>
    </row>
    <row r="28" spans="1:10" ht="14">
      <c r="A28" s="3" t="s">
        <v>21</v>
      </c>
      <c r="B28" s="3"/>
      <c r="C28" s="3">
        <v>6</v>
      </c>
      <c r="D28" s="17">
        <v>8.9499999999999996E-2</v>
      </c>
      <c r="E28" s="8">
        <f t="shared" si="4"/>
        <v>67.039106145251395</v>
      </c>
      <c r="F28" s="17">
        <v>100</v>
      </c>
      <c r="G28" s="3">
        <v>10</v>
      </c>
      <c r="H28" s="3">
        <f t="shared" si="5"/>
        <v>110</v>
      </c>
      <c r="I28" s="3">
        <f t="shared" si="6"/>
        <v>11</v>
      </c>
      <c r="J28" s="8">
        <f t="shared" si="7"/>
        <v>6094.4641950228543</v>
      </c>
    </row>
    <row r="29" spans="1:10" ht="14">
      <c r="A29" s="3" t="s">
        <v>72</v>
      </c>
      <c r="B29" s="3"/>
      <c r="C29" s="3">
        <v>1</v>
      </c>
      <c r="D29" s="17">
        <v>8.9499999999999996E-2</v>
      </c>
      <c r="E29" s="8">
        <f t="shared" si="4"/>
        <v>11.173184357541899</v>
      </c>
      <c r="F29" s="17">
        <v>100</v>
      </c>
      <c r="G29" s="3">
        <v>10</v>
      </c>
      <c r="H29" s="3">
        <f t="shared" si="5"/>
        <v>110</v>
      </c>
      <c r="I29" s="3">
        <f t="shared" si="6"/>
        <v>11</v>
      </c>
      <c r="J29" s="8">
        <f t="shared" si="7"/>
        <v>1015.744032503809</v>
      </c>
    </row>
    <row r="30" spans="1:10" ht="14">
      <c r="A30" s="3" t="s">
        <v>43</v>
      </c>
      <c r="B30" s="3"/>
      <c r="C30" s="3">
        <v>1</v>
      </c>
      <c r="D30" s="17">
        <v>8.9499999999999996E-2</v>
      </c>
      <c r="E30" s="8">
        <f t="shared" si="4"/>
        <v>11.173184357541899</v>
      </c>
      <c r="F30" s="17">
        <v>100</v>
      </c>
      <c r="G30" s="3">
        <v>10</v>
      </c>
      <c r="H30" s="3">
        <f t="shared" si="5"/>
        <v>110</v>
      </c>
      <c r="I30" s="3">
        <f t="shared" si="6"/>
        <v>11</v>
      </c>
      <c r="J30" s="8">
        <f t="shared" si="7"/>
        <v>1015.744032503809</v>
      </c>
    </row>
  </sheetData>
  <sheetCalcPr fullCalcOnLoad="1"/>
  <phoneticPr fontId="2" type="noConversion"/>
  <pageMargins left="0.75" right="0.75" top="1" bottom="1" header="0.5" footer="0.5"/>
  <pageSetup scale="82" orientation="landscape" horizontalDpi="4294967292" verticalDpi="429496729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J24"/>
  <sheetViews>
    <sheetView view="pageLayout" topLeftCell="A8" workbookViewId="0">
      <selection activeCell="A15" sqref="A15:J24"/>
    </sheetView>
  </sheetViews>
  <sheetFormatPr baseColWidth="10" defaultRowHeight="13"/>
  <sheetData>
    <row r="2" spans="1:10">
      <c r="A2" s="1" t="s">
        <v>0</v>
      </c>
      <c r="B2" s="1">
        <v>20</v>
      </c>
      <c r="D2" s="1" t="s">
        <v>1</v>
      </c>
      <c r="E2" s="2">
        <v>41041</v>
      </c>
      <c r="G2" t="s">
        <v>37</v>
      </c>
      <c r="H2">
        <v>2</v>
      </c>
    </row>
    <row r="3" spans="1:10">
      <c r="A3" s="1" t="s">
        <v>2</v>
      </c>
      <c r="B3" s="1" t="s">
        <v>3</v>
      </c>
      <c r="D3" s="1" t="s">
        <v>4</v>
      </c>
      <c r="E3" s="1" t="s">
        <v>38</v>
      </c>
    </row>
    <row r="6" spans="1:10" ht="14">
      <c r="A6" s="3" t="s">
        <v>6</v>
      </c>
      <c r="B6" s="3" t="s">
        <v>7</v>
      </c>
      <c r="C6" s="3" t="s">
        <v>8</v>
      </c>
      <c r="D6" s="3" t="s">
        <v>9</v>
      </c>
      <c r="E6" s="3" t="s">
        <v>10</v>
      </c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</row>
    <row r="7" spans="1:10" ht="14">
      <c r="A7" s="9" t="s">
        <v>39</v>
      </c>
      <c r="C7">
        <v>1</v>
      </c>
      <c r="D7">
        <v>0.2</v>
      </c>
      <c r="E7" s="4">
        <f t="shared" ref="E7:E13" si="0">C7/D7</f>
        <v>5</v>
      </c>
      <c r="F7">
        <v>119</v>
      </c>
      <c r="G7">
        <v>10</v>
      </c>
      <c r="H7">
        <f t="shared" ref="H7:H13" si="1">F7+10</f>
        <v>129</v>
      </c>
      <c r="I7">
        <f t="shared" ref="I7:I13" si="2">H7/G7</f>
        <v>12.9</v>
      </c>
      <c r="J7" s="4">
        <f t="shared" ref="J7:J13" si="3">(E7/I7)*1000</f>
        <v>387.59689922480618</v>
      </c>
    </row>
    <row r="8" spans="1:10" ht="14">
      <c r="A8" s="9" t="s">
        <v>40</v>
      </c>
      <c r="C8">
        <v>1</v>
      </c>
      <c r="D8">
        <v>0.2</v>
      </c>
      <c r="E8" s="4">
        <f t="shared" si="0"/>
        <v>5</v>
      </c>
      <c r="F8">
        <v>119</v>
      </c>
      <c r="G8">
        <v>10</v>
      </c>
      <c r="H8">
        <f t="shared" si="1"/>
        <v>129</v>
      </c>
      <c r="I8">
        <f t="shared" si="2"/>
        <v>12.9</v>
      </c>
      <c r="J8" s="4">
        <f t="shared" si="3"/>
        <v>387.59689922480618</v>
      </c>
    </row>
    <row r="9" spans="1:10" ht="14">
      <c r="A9" s="9" t="s">
        <v>41</v>
      </c>
      <c r="C9">
        <v>1</v>
      </c>
      <c r="D9">
        <v>0.2</v>
      </c>
      <c r="E9" s="4">
        <f t="shared" si="0"/>
        <v>5</v>
      </c>
      <c r="F9">
        <v>119</v>
      </c>
      <c r="G9">
        <v>10</v>
      </c>
      <c r="H9">
        <f t="shared" si="1"/>
        <v>129</v>
      </c>
      <c r="I9">
        <f t="shared" si="2"/>
        <v>12.9</v>
      </c>
      <c r="J9" s="4">
        <f t="shared" si="3"/>
        <v>387.59689922480618</v>
      </c>
    </row>
    <row r="10" spans="1:10" ht="14">
      <c r="A10" s="9" t="s">
        <v>27</v>
      </c>
      <c r="C10">
        <v>2</v>
      </c>
      <c r="D10">
        <v>0.2</v>
      </c>
      <c r="E10" s="4">
        <f t="shared" si="0"/>
        <v>10</v>
      </c>
      <c r="F10">
        <v>119</v>
      </c>
      <c r="G10">
        <v>10</v>
      </c>
      <c r="H10">
        <f t="shared" si="1"/>
        <v>129</v>
      </c>
      <c r="I10">
        <f t="shared" si="2"/>
        <v>12.9</v>
      </c>
      <c r="J10" s="4">
        <f t="shared" si="3"/>
        <v>775.19379844961236</v>
      </c>
    </row>
    <row r="11" spans="1:10" ht="14">
      <c r="A11" s="9" t="s">
        <v>42</v>
      </c>
      <c r="C11">
        <v>1</v>
      </c>
      <c r="D11">
        <v>0.2</v>
      </c>
      <c r="E11" s="4">
        <f t="shared" si="0"/>
        <v>5</v>
      </c>
      <c r="F11">
        <v>119</v>
      </c>
      <c r="G11">
        <v>10</v>
      </c>
      <c r="H11">
        <f t="shared" si="1"/>
        <v>129</v>
      </c>
      <c r="I11">
        <f t="shared" si="2"/>
        <v>12.9</v>
      </c>
      <c r="J11" s="4">
        <f t="shared" si="3"/>
        <v>387.59689922480618</v>
      </c>
    </row>
    <row r="12" spans="1:10" ht="14">
      <c r="A12" s="3" t="s">
        <v>19</v>
      </c>
      <c r="C12">
        <v>119</v>
      </c>
      <c r="D12">
        <v>0.2</v>
      </c>
      <c r="E12" s="4">
        <f t="shared" si="0"/>
        <v>595</v>
      </c>
      <c r="F12">
        <v>119</v>
      </c>
      <c r="G12">
        <v>10</v>
      </c>
      <c r="H12">
        <f t="shared" si="1"/>
        <v>129</v>
      </c>
      <c r="I12">
        <f t="shared" si="2"/>
        <v>12.9</v>
      </c>
      <c r="J12" s="4">
        <f t="shared" si="3"/>
        <v>46124.031007751939</v>
      </c>
    </row>
    <row r="13" spans="1:10" ht="14">
      <c r="A13" s="3" t="s">
        <v>24</v>
      </c>
      <c r="C13">
        <v>9</v>
      </c>
      <c r="D13">
        <v>0.2</v>
      </c>
      <c r="E13" s="4">
        <f t="shared" si="0"/>
        <v>45</v>
      </c>
      <c r="F13">
        <v>119</v>
      </c>
      <c r="G13">
        <v>10</v>
      </c>
      <c r="H13">
        <f t="shared" si="1"/>
        <v>129</v>
      </c>
      <c r="I13">
        <f t="shared" si="2"/>
        <v>12.9</v>
      </c>
      <c r="J13" s="4">
        <f t="shared" si="3"/>
        <v>3488.3720930232557</v>
      </c>
    </row>
    <row r="15" spans="1:10" ht="14">
      <c r="A15" s="6" t="s">
        <v>0</v>
      </c>
      <c r="B15" s="6">
        <v>20</v>
      </c>
      <c r="C15" s="3"/>
      <c r="D15" s="6" t="s">
        <v>1</v>
      </c>
      <c r="E15" s="7">
        <v>41041</v>
      </c>
      <c r="F15" s="3"/>
      <c r="G15" s="3" t="s">
        <v>37</v>
      </c>
      <c r="H15" s="3">
        <v>1</v>
      </c>
      <c r="I15" s="3"/>
      <c r="J15" s="3"/>
    </row>
    <row r="16" spans="1:10" ht="14">
      <c r="A16" s="6" t="s">
        <v>2</v>
      </c>
      <c r="B16" s="6" t="s">
        <v>25</v>
      </c>
      <c r="C16" s="3"/>
      <c r="D16" s="6" t="s">
        <v>4</v>
      </c>
      <c r="E16" s="6" t="s">
        <v>38</v>
      </c>
      <c r="F16" s="3"/>
      <c r="G16" s="3"/>
      <c r="H16" s="3"/>
      <c r="I16" s="3"/>
      <c r="J16" s="3"/>
    </row>
    <row r="17" spans="1:10" ht="14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4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4">
      <c r="A19" s="3" t="s">
        <v>6</v>
      </c>
      <c r="B19" s="3" t="s">
        <v>7</v>
      </c>
      <c r="C19" s="3" t="s">
        <v>8</v>
      </c>
      <c r="D19" s="3" t="s">
        <v>9</v>
      </c>
      <c r="E19" s="3" t="s">
        <v>10</v>
      </c>
      <c r="F19" s="3" t="s">
        <v>11</v>
      </c>
      <c r="G19" s="3" t="s">
        <v>12</v>
      </c>
      <c r="H19" s="3" t="s">
        <v>13</v>
      </c>
      <c r="I19" s="3" t="s">
        <v>14</v>
      </c>
      <c r="J19" s="3" t="s">
        <v>15</v>
      </c>
    </row>
    <row r="20" spans="1:10" ht="14">
      <c r="A20" s="3" t="s">
        <v>17</v>
      </c>
      <c r="B20" s="3"/>
      <c r="C20" s="3">
        <v>5</v>
      </c>
      <c r="D20" s="3">
        <v>0.1</v>
      </c>
      <c r="E20" s="8">
        <f>C20/D20</f>
        <v>50</v>
      </c>
      <c r="F20" s="3">
        <v>118</v>
      </c>
      <c r="G20" s="3">
        <v>10</v>
      </c>
      <c r="H20" s="3">
        <f>F20+10</f>
        <v>128</v>
      </c>
      <c r="I20" s="3">
        <f>H20/G20</f>
        <v>12.8</v>
      </c>
      <c r="J20" s="8">
        <f>(E20/I20)*1000</f>
        <v>3906.25</v>
      </c>
    </row>
    <row r="21" spans="1:10" ht="14">
      <c r="A21" s="3" t="s">
        <v>23</v>
      </c>
      <c r="B21" s="3"/>
      <c r="C21" s="3">
        <v>2</v>
      </c>
      <c r="D21" s="3">
        <v>0.1</v>
      </c>
      <c r="E21" s="8">
        <f>C21/D21</f>
        <v>20</v>
      </c>
      <c r="F21" s="3">
        <v>118</v>
      </c>
      <c r="G21" s="3">
        <v>10</v>
      </c>
      <c r="H21" s="3">
        <f>F21+10</f>
        <v>128</v>
      </c>
      <c r="I21" s="3">
        <f>H21/G21</f>
        <v>12.8</v>
      </c>
      <c r="J21" s="8">
        <f>(E21/I21)*1000</f>
        <v>1562.5</v>
      </c>
    </row>
    <row r="22" spans="1:10" ht="14">
      <c r="A22" s="3" t="s">
        <v>19</v>
      </c>
      <c r="B22" s="3"/>
      <c r="C22" s="3">
        <v>550</v>
      </c>
      <c r="D22" s="3">
        <v>0.1</v>
      </c>
      <c r="E22" s="8">
        <f>C22/D22</f>
        <v>5500</v>
      </c>
      <c r="F22" s="3">
        <v>118</v>
      </c>
      <c r="G22" s="3">
        <v>10</v>
      </c>
      <c r="H22" s="3">
        <f>F22+10</f>
        <v>128</v>
      </c>
      <c r="I22" s="3">
        <f>H22/G22</f>
        <v>12.8</v>
      </c>
      <c r="J22" s="8">
        <f>(E22/I22)*1000</f>
        <v>429687.5</v>
      </c>
    </row>
    <row r="23" spans="1:10" ht="14">
      <c r="A23" s="3" t="s">
        <v>24</v>
      </c>
      <c r="B23" s="3"/>
      <c r="C23" s="3">
        <v>1</v>
      </c>
      <c r="D23" s="3">
        <v>0.1</v>
      </c>
      <c r="E23" s="8">
        <f>C23/D23</f>
        <v>10</v>
      </c>
      <c r="F23" s="3">
        <v>118</v>
      </c>
      <c r="G23" s="3">
        <v>10</v>
      </c>
      <c r="H23" s="3">
        <f>F23+10</f>
        <v>128</v>
      </c>
      <c r="I23" s="3">
        <f>H23/G23</f>
        <v>12.8</v>
      </c>
      <c r="J23" s="8">
        <f>(E23/I23)*1000</f>
        <v>781.25</v>
      </c>
    </row>
    <row r="24" spans="1:10" ht="14">
      <c r="A24" s="9" t="s">
        <v>43</v>
      </c>
      <c r="B24" s="3"/>
      <c r="C24" s="3">
        <v>2</v>
      </c>
      <c r="D24" s="3">
        <v>0.1</v>
      </c>
      <c r="E24" s="8">
        <f>C24/D24</f>
        <v>20</v>
      </c>
      <c r="F24" s="3">
        <v>118</v>
      </c>
      <c r="G24" s="3">
        <v>10</v>
      </c>
      <c r="H24" s="3">
        <f>F24+10</f>
        <v>128</v>
      </c>
      <c r="I24" s="3">
        <f>H24/G24</f>
        <v>12.8</v>
      </c>
      <c r="J24" s="8">
        <f>(E24/I24)*1000</f>
        <v>1562.5</v>
      </c>
    </row>
  </sheetData>
  <sheetCalcPr fullCalcOnLoad="1"/>
  <phoneticPr fontId="2" type="noConversion"/>
  <pageMargins left="0.75" right="0.75" top="1" bottom="1" header="0.5" footer="0.5"/>
  <pageSetup scale="82" orientation="landscape" horizontalDpi="4294967292" verticalDpi="429496729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J27"/>
  <sheetViews>
    <sheetView tabSelected="1" view="pageLayout" topLeftCell="A12" workbookViewId="0">
      <selection activeCell="B25" sqref="B25"/>
    </sheetView>
  </sheetViews>
  <sheetFormatPr baseColWidth="10" defaultRowHeight="13"/>
  <sheetData>
    <row r="1" spans="1:10">
      <c r="A1" s="1" t="s">
        <v>0</v>
      </c>
      <c r="B1" s="1">
        <v>23</v>
      </c>
      <c r="D1" s="1" t="s">
        <v>1</v>
      </c>
      <c r="E1" s="2">
        <v>41041</v>
      </c>
    </row>
    <row r="2" spans="1:10">
      <c r="A2" s="1" t="s">
        <v>2</v>
      </c>
      <c r="B2" s="1" t="s">
        <v>3</v>
      </c>
      <c r="D2" s="1" t="s">
        <v>4</v>
      </c>
      <c r="E2" s="1" t="s">
        <v>5</v>
      </c>
    </row>
    <row r="5" spans="1:10" ht="14">
      <c r="A5" s="3" t="s">
        <v>6</v>
      </c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  <c r="G5" s="3" t="s">
        <v>12</v>
      </c>
      <c r="H5" s="3" t="s">
        <v>13</v>
      </c>
      <c r="I5" s="3" t="s">
        <v>14</v>
      </c>
      <c r="J5" s="3" t="s">
        <v>15</v>
      </c>
    </row>
    <row r="6" spans="1:10">
      <c r="A6" t="s">
        <v>16</v>
      </c>
      <c r="C6">
        <v>66</v>
      </c>
      <c r="D6">
        <v>9.0499999999999997E-2</v>
      </c>
      <c r="E6" s="4">
        <f>C6/D6</f>
        <v>729.28176795580112</v>
      </c>
      <c r="F6">
        <v>115</v>
      </c>
      <c r="G6">
        <v>10</v>
      </c>
      <c r="H6">
        <f t="shared" ref="H6:H14" si="0">F6+10</f>
        <v>125</v>
      </c>
      <c r="I6">
        <f t="shared" ref="I6:I14" si="1">H6/G6</f>
        <v>12.5</v>
      </c>
      <c r="J6" s="4">
        <f t="shared" ref="J6:J14" si="2">(E6/I6)*1000</f>
        <v>58342.541436464089</v>
      </c>
    </row>
    <row r="7" spans="1:10">
      <c r="A7" t="s">
        <v>17</v>
      </c>
      <c r="C7">
        <v>19</v>
      </c>
      <c r="D7">
        <v>9.0499999999999997E-2</v>
      </c>
      <c r="E7" s="4">
        <f t="shared" ref="E7:E14" si="3">C7/D7</f>
        <v>209.94475138121547</v>
      </c>
      <c r="F7">
        <v>115</v>
      </c>
      <c r="G7">
        <v>10</v>
      </c>
      <c r="H7">
        <f t="shared" si="0"/>
        <v>125</v>
      </c>
      <c r="I7">
        <f t="shared" si="1"/>
        <v>12.5</v>
      </c>
      <c r="J7" s="4">
        <f t="shared" si="2"/>
        <v>16795.580110497238</v>
      </c>
    </row>
    <row r="8" spans="1:10">
      <c r="A8" t="s">
        <v>18</v>
      </c>
      <c r="C8">
        <v>3</v>
      </c>
      <c r="D8">
        <v>9.0499999999999997E-2</v>
      </c>
      <c r="E8" s="4">
        <f t="shared" si="3"/>
        <v>33.149171270718234</v>
      </c>
      <c r="F8">
        <v>115</v>
      </c>
      <c r="G8">
        <v>10</v>
      </c>
      <c r="H8">
        <f t="shared" si="0"/>
        <v>125</v>
      </c>
      <c r="I8">
        <f t="shared" si="1"/>
        <v>12.5</v>
      </c>
      <c r="J8" s="4">
        <f t="shared" si="2"/>
        <v>2651.9337016574591</v>
      </c>
    </row>
    <row r="9" spans="1:10">
      <c r="A9" t="s">
        <v>19</v>
      </c>
      <c r="C9">
        <v>146</v>
      </c>
      <c r="D9">
        <v>9.0499999999999997E-2</v>
      </c>
      <c r="E9" s="4">
        <f t="shared" si="3"/>
        <v>1613.2596685082874</v>
      </c>
      <c r="F9">
        <v>115</v>
      </c>
      <c r="G9">
        <v>10</v>
      </c>
      <c r="H9">
        <f t="shared" si="0"/>
        <v>125</v>
      </c>
      <c r="I9">
        <f t="shared" si="1"/>
        <v>12.5</v>
      </c>
      <c r="J9" s="4">
        <f t="shared" si="2"/>
        <v>129060.77348066299</v>
      </c>
    </row>
    <row r="10" spans="1:10">
      <c r="A10" t="s">
        <v>20</v>
      </c>
      <c r="C10">
        <v>8</v>
      </c>
      <c r="D10">
        <v>9.0499999999999997E-2</v>
      </c>
      <c r="E10" s="4">
        <f t="shared" si="3"/>
        <v>88.39779005524862</v>
      </c>
      <c r="F10">
        <v>115</v>
      </c>
      <c r="G10">
        <v>10</v>
      </c>
      <c r="H10">
        <f t="shared" si="0"/>
        <v>125</v>
      </c>
      <c r="I10">
        <f t="shared" si="1"/>
        <v>12.5</v>
      </c>
      <c r="J10" s="4">
        <f t="shared" si="2"/>
        <v>7071.8232044198894</v>
      </c>
    </row>
    <row r="11" spans="1:10">
      <c r="A11" s="5" t="s">
        <v>21</v>
      </c>
      <c r="C11">
        <v>59</v>
      </c>
      <c r="D11">
        <v>9.0499999999999997E-2</v>
      </c>
      <c r="E11" s="4">
        <f t="shared" si="3"/>
        <v>651.93370165745853</v>
      </c>
      <c r="F11">
        <v>115</v>
      </c>
      <c r="G11">
        <v>10</v>
      </c>
      <c r="H11">
        <f t="shared" si="0"/>
        <v>125</v>
      </c>
      <c r="I11">
        <f t="shared" si="1"/>
        <v>12.5</v>
      </c>
      <c r="J11" s="4">
        <f t="shared" si="2"/>
        <v>52154.696132596684</v>
      </c>
    </row>
    <row r="12" spans="1:10">
      <c r="A12" s="5" t="s">
        <v>22</v>
      </c>
      <c r="C12">
        <v>1</v>
      </c>
      <c r="D12">
        <v>9.0499999999999997E-2</v>
      </c>
      <c r="E12" s="4">
        <f t="shared" si="3"/>
        <v>11.049723756906078</v>
      </c>
      <c r="F12">
        <v>115</v>
      </c>
      <c r="G12">
        <v>10</v>
      </c>
      <c r="H12">
        <f t="shared" si="0"/>
        <v>125</v>
      </c>
      <c r="I12">
        <f t="shared" si="1"/>
        <v>12.5</v>
      </c>
      <c r="J12" s="4">
        <f t="shared" si="2"/>
        <v>883.97790055248618</v>
      </c>
    </row>
    <row r="13" spans="1:10">
      <c r="A13" s="5" t="s">
        <v>23</v>
      </c>
      <c r="C13">
        <v>5</v>
      </c>
      <c r="D13">
        <v>9.0499999999999997E-2</v>
      </c>
      <c r="E13" s="4">
        <f t="shared" si="3"/>
        <v>55.248618784530386</v>
      </c>
      <c r="F13">
        <v>115</v>
      </c>
      <c r="G13">
        <v>10</v>
      </c>
      <c r="H13">
        <f t="shared" si="0"/>
        <v>125</v>
      </c>
      <c r="I13">
        <f t="shared" si="1"/>
        <v>12.5</v>
      </c>
      <c r="J13" s="4">
        <f t="shared" si="2"/>
        <v>4419.8895027624312</v>
      </c>
    </row>
    <row r="14" spans="1:10">
      <c r="A14" s="5" t="s">
        <v>24</v>
      </c>
      <c r="C14">
        <v>6</v>
      </c>
      <c r="D14">
        <v>9.0499999999999997E-2</v>
      </c>
      <c r="E14" s="4">
        <f t="shared" si="3"/>
        <v>66.298342541436469</v>
      </c>
      <c r="F14">
        <v>115</v>
      </c>
      <c r="G14">
        <v>10</v>
      </c>
      <c r="H14">
        <f t="shared" si="0"/>
        <v>125</v>
      </c>
      <c r="I14">
        <f t="shared" si="1"/>
        <v>12.5</v>
      </c>
      <c r="J14" s="4">
        <f t="shared" si="2"/>
        <v>5303.8674033149182</v>
      </c>
    </row>
    <row r="16" spans="1:10" ht="14">
      <c r="A16" s="6" t="s">
        <v>0</v>
      </c>
      <c r="B16" s="6">
        <v>23</v>
      </c>
      <c r="C16" s="3"/>
      <c r="D16" s="6" t="s">
        <v>1</v>
      </c>
      <c r="E16" s="7">
        <v>41041</v>
      </c>
      <c r="F16" s="3"/>
      <c r="G16" s="3"/>
      <c r="H16" s="3"/>
      <c r="I16" s="3"/>
      <c r="J16" s="3"/>
    </row>
    <row r="17" spans="1:10" ht="14">
      <c r="A17" s="6" t="s">
        <v>2</v>
      </c>
      <c r="B17" s="6" t="s">
        <v>25</v>
      </c>
      <c r="C17" s="3"/>
      <c r="D17" s="6" t="s">
        <v>4</v>
      </c>
      <c r="E17" s="6" t="s">
        <v>5</v>
      </c>
      <c r="F17" s="3"/>
      <c r="G17" s="3"/>
      <c r="H17" s="3"/>
      <c r="I17" s="3"/>
      <c r="J17" s="3"/>
    </row>
    <row r="18" spans="1:10" ht="14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4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4">
      <c r="A20" s="3" t="s">
        <v>6</v>
      </c>
      <c r="B20" s="3" t="s">
        <v>7</v>
      </c>
      <c r="C20" s="3" t="s">
        <v>8</v>
      </c>
      <c r="D20" s="3" t="s">
        <v>9</v>
      </c>
      <c r="E20" s="3" t="s">
        <v>10</v>
      </c>
      <c r="F20" s="3" t="s">
        <v>11</v>
      </c>
      <c r="G20" s="3" t="s">
        <v>12</v>
      </c>
      <c r="H20" s="3" t="s">
        <v>13</v>
      </c>
      <c r="I20" s="3" t="s">
        <v>14</v>
      </c>
      <c r="J20" s="3" t="s">
        <v>15</v>
      </c>
    </row>
    <row r="21" spans="1:10" ht="14">
      <c r="A21" s="3" t="s">
        <v>16</v>
      </c>
      <c r="B21" s="3"/>
      <c r="C21" s="3">
        <v>14</v>
      </c>
      <c r="D21" s="3">
        <v>9.0499999999999997E-2</v>
      </c>
      <c r="E21" s="8">
        <f>C21/D21</f>
        <v>154.69613259668509</v>
      </c>
      <c r="F21" s="3">
        <v>113</v>
      </c>
      <c r="G21" s="3">
        <v>10</v>
      </c>
      <c r="H21" s="3">
        <f t="shared" ref="H21:H27" si="4">F21+10</f>
        <v>123</v>
      </c>
      <c r="I21" s="3">
        <f t="shared" ref="I21:I27" si="5">H21/G21</f>
        <v>12.3</v>
      </c>
      <c r="J21" s="8">
        <f t="shared" ref="J21:J27" si="6">(E21/I21)*1000</f>
        <v>12576.921349323991</v>
      </c>
    </row>
    <row r="22" spans="1:10" ht="14">
      <c r="A22" s="3" t="s">
        <v>19</v>
      </c>
      <c r="B22" s="3"/>
      <c r="C22" s="3">
        <v>259</v>
      </c>
      <c r="D22" s="3">
        <v>9.0499999999999997E-2</v>
      </c>
      <c r="E22" s="8">
        <f t="shared" ref="E22:E27" si="7">C22/D22</f>
        <v>2861.8784530386743</v>
      </c>
      <c r="F22" s="3">
        <v>113</v>
      </c>
      <c r="G22" s="3">
        <v>10</v>
      </c>
      <c r="H22" s="3">
        <f t="shared" si="4"/>
        <v>123</v>
      </c>
      <c r="I22" s="3">
        <f t="shared" si="5"/>
        <v>12.3</v>
      </c>
      <c r="J22" s="8">
        <f t="shared" si="6"/>
        <v>232673.04496249382</v>
      </c>
    </row>
    <row r="23" spans="1:10" ht="14">
      <c r="A23" s="9" t="s">
        <v>21</v>
      </c>
      <c r="B23" s="3"/>
      <c r="C23" s="3">
        <v>2</v>
      </c>
      <c r="D23" s="3">
        <v>9.0499999999999997E-2</v>
      </c>
      <c r="E23" s="8">
        <f t="shared" si="7"/>
        <v>22.099447513812155</v>
      </c>
      <c r="F23" s="3">
        <v>113</v>
      </c>
      <c r="G23" s="3">
        <v>10</v>
      </c>
      <c r="H23" s="3">
        <f t="shared" si="4"/>
        <v>123</v>
      </c>
      <c r="I23" s="3">
        <f t="shared" si="5"/>
        <v>12.3</v>
      </c>
      <c r="J23" s="8">
        <f t="shared" si="6"/>
        <v>1796.7030499034272</v>
      </c>
    </row>
    <row r="24" spans="1:10" ht="14">
      <c r="A24" s="9" t="s">
        <v>23</v>
      </c>
      <c r="B24" s="3"/>
      <c r="C24" s="3">
        <v>1</v>
      </c>
      <c r="D24" s="3">
        <v>9.0499999999999997E-2</v>
      </c>
      <c r="E24" s="8">
        <f t="shared" si="7"/>
        <v>11.049723756906078</v>
      </c>
      <c r="F24" s="3">
        <v>113</v>
      </c>
      <c r="G24" s="3">
        <v>10</v>
      </c>
      <c r="H24" s="3">
        <f t="shared" si="4"/>
        <v>123</v>
      </c>
      <c r="I24" s="3">
        <f t="shared" si="5"/>
        <v>12.3</v>
      </c>
      <c r="J24" s="8">
        <f t="shared" si="6"/>
        <v>898.3515249517136</v>
      </c>
    </row>
    <row r="25" spans="1:10" ht="14">
      <c r="A25" s="3" t="s">
        <v>26</v>
      </c>
      <c r="B25" s="3"/>
      <c r="C25" s="3">
        <v>1</v>
      </c>
      <c r="D25" s="3">
        <v>9.0499999999999997E-2</v>
      </c>
      <c r="E25" s="8">
        <f t="shared" si="7"/>
        <v>11.049723756906078</v>
      </c>
      <c r="F25" s="3">
        <v>113</v>
      </c>
      <c r="G25" s="3">
        <v>10</v>
      </c>
      <c r="H25" s="3">
        <f t="shared" si="4"/>
        <v>123</v>
      </c>
      <c r="I25" s="3">
        <f t="shared" si="5"/>
        <v>12.3</v>
      </c>
      <c r="J25" s="8">
        <f t="shared" si="6"/>
        <v>898.3515249517136</v>
      </c>
    </row>
    <row r="26" spans="1:10" ht="14">
      <c r="A26" s="3" t="s">
        <v>27</v>
      </c>
      <c r="B26" s="3"/>
      <c r="C26" s="3">
        <v>16</v>
      </c>
      <c r="D26" s="3">
        <v>9.0499999999999997E-2</v>
      </c>
      <c r="E26" s="8">
        <f t="shared" si="7"/>
        <v>176.79558011049724</v>
      </c>
      <c r="F26" s="3">
        <v>113</v>
      </c>
      <c r="G26" s="3">
        <v>10</v>
      </c>
      <c r="H26" s="3">
        <f t="shared" si="4"/>
        <v>123</v>
      </c>
      <c r="I26" s="3">
        <f t="shared" si="5"/>
        <v>12.3</v>
      </c>
      <c r="J26" s="8">
        <f t="shared" si="6"/>
        <v>14373.624399227418</v>
      </c>
    </row>
    <row r="27" spans="1:10" ht="14">
      <c r="A27" s="3" t="s">
        <v>28</v>
      </c>
      <c r="B27" s="3"/>
      <c r="C27" s="3">
        <v>2</v>
      </c>
      <c r="D27" s="3">
        <v>9.0499999999999997E-2</v>
      </c>
      <c r="E27" s="8">
        <f t="shared" si="7"/>
        <v>22.099447513812155</v>
      </c>
      <c r="F27" s="3">
        <v>113</v>
      </c>
      <c r="G27" s="3">
        <v>10</v>
      </c>
      <c r="H27" s="3">
        <f t="shared" si="4"/>
        <v>123</v>
      </c>
      <c r="I27" s="3">
        <f t="shared" si="5"/>
        <v>12.3</v>
      </c>
      <c r="J27" s="8">
        <f t="shared" si="6"/>
        <v>1796.7030499034272</v>
      </c>
    </row>
  </sheetData>
  <sheetCalcPr fullCalcOnLoad="1"/>
  <phoneticPr fontId="2" type="noConversion"/>
  <pageMargins left="0.75" right="0.75" top="1" bottom="1" header="0.5" footer="0.5"/>
  <pageSetup scale="82" orientation="landscape" horizontalDpi="4294967292" verticalDpi="429496729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J23"/>
  <sheetViews>
    <sheetView view="pageLayout" workbookViewId="0">
      <selection activeCell="H9" sqref="H9"/>
    </sheetView>
  </sheetViews>
  <sheetFormatPr baseColWidth="10" defaultRowHeight="13"/>
  <sheetData>
    <row r="2" spans="1:10" ht="14">
      <c r="A2" s="10" t="s">
        <v>0</v>
      </c>
      <c r="B2" s="11">
        <v>25</v>
      </c>
      <c r="C2" s="11"/>
      <c r="D2" s="10" t="s">
        <v>1</v>
      </c>
      <c r="E2" s="12">
        <v>41041</v>
      </c>
      <c r="F2" s="11"/>
      <c r="G2" s="11"/>
      <c r="H2" s="11"/>
      <c r="I2" s="11"/>
      <c r="J2" s="11"/>
    </row>
    <row r="3" spans="1:10" ht="14">
      <c r="A3" s="10" t="s">
        <v>2</v>
      </c>
      <c r="B3" s="11" t="s">
        <v>3</v>
      </c>
      <c r="C3" s="11"/>
      <c r="D3" s="10" t="s">
        <v>4</v>
      </c>
      <c r="E3" s="11" t="s">
        <v>5</v>
      </c>
      <c r="F3" s="11"/>
      <c r="G3" s="11"/>
      <c r="H3" s="11"/>
      <c r="I3" s="11"/>
      <c r="J3" s="11"/>
    </row>
    <row r="4" spans="1:10" ht="14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4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4">
      <c r="A6" s="3" t="s">
        <v>6</v>
      </c>
      <c r="B6" s="3" t="s">
        <v>7</v>
      </c>
      <c r="C6" s="3" t="s">
        <v>8</v>
      </c>
      <c r="D6" s="3" t="s">
        <v>9</v>
      </c>
      <c r="E6" s="3" t="s">
        <v>10</v>
      </c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</row>
    <row r="7" spans="1:10" ht="14">
      <c r="A7" s="11" t="s">
        <v>16</v>
      </c>
      <c r="B7" s="11"/>
      <c r="C7" s="11">
        <v>12</v>
      </c>
      <c r="D7" s="11">
        <v>9.0499999999999997E-2</v>
      </c>
      <c r="E7" s="11">
        <v>132.59668508287288</v>
      </c>
      <c r="F7" s="11">
        <v>113</v>
      </c>
      <c r="G7" s="11">
        <v>10</v>
      </c>
      <c r="H7" s="11">
        <v>123</v>
      </c>
      <c r="I7" s="11">
        <v>12.3</v>
      </c>
      <c r="J7" s="13">
        <v>10780.21829942056</v>
      </c>
    </row>
    <row r="8" spans="1:10" ht="14">
      <c r="A8" s="11" t="s">
        <v>19</v>
      </c>
      <c r="B8" s="11"/>
      <c r="C8" s="11">
        <v>231</v>
      </c>
      <c r="D8" s="11">
        <v>9.0499999999999997E-2</v>
      </c>
      <c r="E8" s="11">
        <v>2552.4861878453044</v>
      </c>
      <c r="F8" s="11">
        <v>113</v>
      </c>
      <c r="G8" s="11">
        <v>10</v>
      </c>
      <c r="H8" s="11">
        <v>123</v>
      </c>
      <c r="I8" s="11">
        <v>12.3</v>
      </c>
      <c r="J8" s="13">
        <v>207519.2022638458</v>
      </c>
    </row>
    <row r="9" spans="1:10" ht="14">
      <c r="A9" s="11" t="s">
        <v>21</v>
      </c>
      <c r="B9" s="11"/>
      <c r="C9" s="11">
        <v>1</v>
      </c>
      <c r="D9" s="11">
        <v>9.0499999999999997E-2</v>
      </c>
      <c r="E9" s="11">
        <v>11.049723756906079</v>
      </c>
      <c r="F9" s="11">
        <v>113</v>
      </c>
      <c r="G9" s="11">
        <v>10</v>
      </c>
      <c r="H9" s="11">
        <v>123</v>
      </c>
      <c r="I9" s="11">
        <v>12.3</v>
      </c>
      <c r="J9" s="13">
        <v>898.35152495171337</v>
      </c>
    </row>
    <row r="10" spans="1:10" ht="14">
      <c r="A10" s="11" t="s">
        <v>27</v>
      </c>
      <c r="B10" s="11"/>
      <c r="C10" s="11">
        <v>2</v>
      </c>
      <c r="D10" s="11">
        <v>9.0499999999999997E-2</v>
      </c>
      <c r="E10" s="11">
        <v>22.099447513812159</v>
      </c>
      <c r="F10" s="11">
        <v>113</v>
      </c>
      <c r="G10" s="11">
        <v>10</v>
      </c>
      <c r="H10" s="11">
        <v>123</v>
      </c>
      <c r="I10" s="11">
        <v>12.3</v>
      </c>
      <c r="J10" s="13">
        <v>1796.703049903427</v>
      </c>
    </row>
    <row r="11" spans="1:10" ht="14">
      <c r="A11" s="11" t="s">
        <v>29</v>
      </c>
      <c r="B11" s="11"/>
      <c r="C11" s="11">
        <v>1</v>
      </c>
      <c r="D11" s="11">
        <v>9.0499999999999997E-2</v>
      </c>
      <c r="E11" s="11">
        <v>11.049723756906079</v>
      </c>
      <c r="F11" s="11">
        <v>113</v>
      </c>
      <c r="G11" s="11">
        <v>10</v>
      </c>
      <c r="H11" s="11">
        <v>123</v>
      </c>
      <c r="I11" s="11">
        <v>12.3</v>
      </c>
      <c r="J11" s="13">
        <v>898.35152495171337</v>
      </c>
    </row>
    <row r="12" spans="1:10" ht="14">
      <c r="A12" s="11" t="s">
        <v>20</v>
      </c>
      <c r="B12" s="11"/>
      <c r="C12" s="11">
        <v>1</v>
      </c>
      <c r="D12" s="11">
        <v>9.0499999999999997E-2</v>
      </c>
      <c r="E12" s="11">
        <v>11.049723756906079</v>
      </c>
      <c r="F12" s="11">
        <v>113</v>
      </c>
      <c r="G12" s="11">
        <v>10</v>
      </c>
      <c r="H12" s="11">
        <v>123</v>
      </c>
      <c r="I12" s="11">
        <v>12.3</v>
      </c>
      <c r="J12" s="13">
        <v>898.35152495171337</v>
      </c>
    </row>
    <row r="14" spans="1:10">
      <c r="A14" s="1" t="s">
        <v>0</v>
      </c>
      <c r="B14">
        <v>25</v>
      </c>
      <c r="D14" s="1" t="s">
        <v>1</v>
      </c>
      <c r="E14" s="2">
        <v>41041</v>
      </c>
    </row>
    <row r="15" spans="1:10">
      <c r="A15" s="1" t="s">
        <v>2</v>
      </c>
      <c r="B15" t="s">
        <v>25</v>
      </c>
      <c r="D15" s="1" t="s">
        <v>4</v>
      </c>
      <c r="E15" t="s">
        <v>5</v>
      </c>
    </row>
    <row r="18" spans="1:10" ht="14">
      <c r="A18" s="3" t="s">
        <v>6</v>
      </c>
      <c r="B18" s="3" t="s">
        <v>7</v>
      </c>
      <c r="C18" s="3" t="s">
        <v>8</v>
      </c>
      <c r="D18" s="3" t="s">
        <v>9</v>
      </c>
      <c r="E18" s="3" t="s">
        <v>10</v>
      </c>
      <c r="F18" s="3" t="s">
        <v>11</v>
      </c>
      <c r="G18" s="3" t="s">
        <v>12</v>
      </c>
      <c r="H18" s="3" t="s">
        <v>13</v>
      </c>
      <c r="I18" s="3" t="s">
        <v>14</v>
      </c>
      <c r="J18" s="3" t="s">
        <v>15</v>
      </c>
    </row>
    <row r="19" spans="1:10">
      <c r="A19" s="5" t="s">
        <v>16</v>
      </c>
      <c r="B19" s="5"/>
      <c r="C19" s="5">
        <v>17</v>
      </c>
      <c r="D19" s="5">
        <v>9.0499999999999997E-2</v>
      </c>
      <c r="E19" s="5">
        <f>C19/D19</f>
        <v>187.84530386740332</v>
      </c>
      <c r="F19" s="5">
        <v>113</v>
      </c>
      <c r="G19" s="5">
        <v>10</v>
      </c>
      <c r="H19" s="5">
        <f t="shared" ref="H19:H23" si="0">F19+10</f>
        <v>123</v>
      </c>
      <c r="I19" s="5">
        <f t="shared" ref="I19:I23" si="1">H19/G19</f>
        <v>12.3</v>
      </c>
      <c r="J19" s="14">
        <f t="shared" ref="J19:J23" si="2">(E19/I19)*1000</f>
        <v>15271.975924179131</v>
      </c>
    </row>
    <row r="20" spans="1:10">
      <c r="A20" s="5" t="s">
        <v>19</v>
      </c>
      <c r="B20" s="5"/>
      <c r="C20" s="5">
        <v>385</v>
      </c>
      <c r="D20" s="5">
        <v>9.0499999999999997E-2</v>
      </c>
      <c r="E20" s="5">
        <f t="shared" ref="E20:E23" si="3">C20/D20</f>
        <v>4254.1436464088401</v>
      </c>
      <c r="F20" s="5">
        <v>113</v>
      </c>
      <c r="G20" s="5">
        <v>10</v>
      </c>
      <c r="H20" s="5">
        <f t="shared" si="0"/>
        <v>123</v>
      </c>
      <c r="I20" s="5">
        <f t="shared" si="1"/>
        <v>12.3</v>
      </c>
      <c r="J20" s="14">
        <f t="shared" si="2"/>
        <v>345865.33710640977</v>
      </c>
    </row>
    <row r="21" spans="1:10">
      <c r="A21" s="5" t="s">
        <v>27</v>
      </c>
      <c r="C21">
        <v>2</v>
      </c>
      <c r="D21" s="5">
        <v>9.0499999999999997E-2</v>
      </c>
      <c r="E21" s="5">
        <f t="shared" si="3"/>
        <v>22.099447513812155</v>
      </c>
      <c r="F21" s="5">
        <v>113</v>
      </c>
      <c r="G21" s="5">
        <v>10</v>
      </c>
      <c r="H21" s="5">
        <f t="shared" si="0"/>
        <v>123</v>
      </c>
      <c r="I21" s="5">
        <f t="shared" si="1"/>
        <v>12.3</v>
      </c>
      <c r="J21" s="14">
        <f t="shared" si="2"/>
        <v>1796.7030499034272</v>
      </c>
    </row>
    <row r="22" spans="1:10">
      <c r="A22" s="5" t="s">
        <v>24</v>
      </c>
      <c r="C22">
        <v>1</v>
      </c>
      <c r="D22" s="5">
        <v>9.0499999999999997E-2</v>
      </c>
      <c r="E22" s="5">
        <f t="shared" si="3"/>
        <v>11.049723756906078</v>
      </c>
      <c r="F22" s="5">
        <v>113</v>
      </c>
      <c r="G22" s="5">
        <v>10</v>
      </c>
      <c r="H22" s="5">
        <f t="shared" si="0"/>
        <v>123</v>
      </c>
      <c r="I22" s="5">
        <f t="shared" si="1"/>
        <v>12.3</v>
      </c>
      <c r="J22" s="14">
        <f t="shared" si="2"/>
        <v>898.3515249517136</v>
      </c>
    </row>
    <row r="23" spans="1:10">
      <c r="A23" s="5" t="s">
        <v>30</v>
      </c>
      <c r="C23">
        <v>1</v>
      </c>
      <c r="D23" s="5">
        <v>9.0499999999999997E-2</v>
      </c>
      <c r="E23" s="5">
        <f t="shared" si="3"/>
        <v>11.049723756906078</v>
      </c>
      <c r="F23" s="5">
        <v>113</v>
      </c>
      <c r="G23" s="5">
        <v>10</v>
      </c>
      <c r="H23" s="5">
        <f t="shared" si="0"/>
        <v>123</v>
      </c>
      <c r="I23" s="5">
        <f t="shared" si="1"/>
        <v>12.3</v>
      </c>
      <c r="J23" s="14">
        <f t="shared" si="2"/>
        <v>898.3515249517136</v>
      </c>
    </row>
  </sheetData>
  <sheetCalcPr fullCalcOnLoad="1"/>
  <phoneticPr fontId="2" type="noConversion"/>
  <pageMargins left="0.75" right="0.75" top="1" bottom="1" header="0.5" footer="0.5"/>
  <pageSetup scale="82" orientation="landscape" horizontalDpi="4294967292" verticalDpi="4294967292"/>
  <extLst>
    <ext xmlns:mx="http://schemas.microsoft.com/office/mac/excel/2008/main" uri="http://schemas.microsoft.com/office/mac/excel/2008/main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Station 11</vt:lpstr>
      <vt:lpstr>Station 13</vt:lpstr>
      <vt:lpstr>Station 16</vt:lpstr>
      <vt:lpstr>Station 18</vt:lpstr>
      <vt:lpstr>Station 20</vt:lpstr>
      <vt:lpstr>Stn 23 surf</vt:lpstr>
      <vt:lpstr>Statio 25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2004 Test Drive User</dc:creator>
  <cp:lastModifiedBy>Office 2004 Test Drive User</cp:lastModifiedBy>
  <dcterms:created xsi:type="dcterms:W3CDTF">2012-05-31T15:46:40Z</dcterms:created>
  <dcterms:modified xsi:type="dcterms:W3CDTF">2012-05-31T15:57:55Z</dcterms:modified>
</cp:coreProperties>
</file>