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Chloro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<sst xmlns="http://schemas.openxmlformats.org/spreadsheetml/2006/main" count="54" uniqueCount="44">
  <si>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School of Oceanography</t>
  </si>
  <si>
    <t xml:space="preserve">Marine Chemistry Laboratory </t>
  </si>
  <si>
    <t>Box 355351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</si>
  <si>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</si>
  <si>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</si>
  <si>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</si>
  <si>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</si>
  <si>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</si>
  <si>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</si>
  <si>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</si>
  <si>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Frost</t>
  </si>
  <si>
    <t>Chlorophyll Sample Analyses, Turner Designs Model TD700 Fluorometer</t>
  </si>
  <si>
    <t>UWT Multi-Option Raw Fluorescence Mode</t>
  </si>
  <si>
    <t>Customer:</t>
  </si>
  <si>
    <t>Calculation Template for Chlorophyll</t>
  </si>
  <si>
    <t>Date:</t>
  </si>
  <si>
    <t>UWT</t>
  </si>
  <si>
    <t>Cruise Name and Station here</t>
  </si>
  <si>
    <t>Analyst:</t>
  </si>
  <si>
    <t>Greengrove</t>
  </si>
  <si>
    <t>Fo/Fa Max</t>
  </si>
  <si>
    <t xml:space="preserve"> </t>
  </si>
  <si>
    <t>K</t>
  </si>
  <si>
    <t>Vol.</t>
  </si>
  <si>
    <t>Extract</t>
  </si>
  <si>
    <t>Depth</t>
  </si>
  <si>
    <t>Sample ID</t>
  </si>
  <si>
    <t>filtered</t>
  </si>
  <si>
    <t>Vol</t>
  </si>
  <si>
    <t>Dilution</t>
  </si>
  <si>
    <t>Fo</t>
  </si>
  <si>
    <t>Fa</t>
  </si>
  <si>
    <t>Chlorophyll</t>
  </si>
  <si>
    <t>Phaeopigment</t>
  </si>
  <si>
    <t>Fo/Fa</t>
  </si>
  <si>
    <t>PigSum</t>
  </si>
  <si>
    <t>(l)</t>
  </si>
  <si>
    <t>Factor</t>
  </si>
  <si>
    <t>Ratio</t>
  </si>
  <si>
    <t>Station # 1</t>
  </si>
  <si>
    <t>Station # 2</t>
  </si>
  <si>
    <t>Station # 3</t>
  </si>
  <si>
    <t>Station # 4</t>
  </si>
  <si>
    <r>
      <t>(mg m</t>
    </r>
    <r>
      <rPr>
        <vertAlign val="superscript"/>
        <sz val="9"/>
        <color indexed="39"/>
        <rFont val="Geneva"/>
        <family val="0"/>
      </rPr>
      <t>-3</t>
    </r>
    <r>
      <rPr>
        <sz val="9"/>
        <color indexed="39"/>
        <rFont val="Geneva"/>
        <family val="0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</si>
</sst>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d\-mmm\-yy"/>
    <numFmt numFmtId="171" formatCode="0.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eneva"/>
      <family val="0"/>
    </font>
    <font>
      <b/>
      <sz val="10"/>
      <name val="Geneva"/>
      <family val="0"/>
    </font>
    <font>
      <sz val="12"/>
      <name val="Geneva"/>
      <family val="0"/>
    </font>
    <font>
      <i/>
      <sz val="10"/>
      <name val="Geneva"/>
      <family val="0"/>
    </font>
    <font>
      <sz val="9"/>
      <name val="Geneva"/>
      <family val="0"/>
    </font>
    <font>
      <sz val="9"/>
      <color indexed="39"/>
      <name val="Geneva"/>
      <family val="0"/>
    </font>
    <font>
      <vertAlign val="superscript"/>
      <sz val="9"/>
      <color indexed="39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 horizontal="right"/>
    </xf>
    <xf numFmtId="15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164" fontId="0" fillId="2" borderId="0" xfId="0" applyNumberFormat="1" applyFill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/>
    </xf>
    <xf numFmtId="0" fontId="0" fillId="3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0" fillId="3" borderId="7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right"/>
    </xf>
    <xf numFmtId="2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2" borderId="8" xfId="0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15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1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7" fillId="0" borderId="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25">
      <selection activeCell="N9" sqref="N9:R60"/>
    </sheetView>
  </sheetViews>
  <sheetFormatPr defaultColWidth="9.140625" defaultRowHeight="12.75"/>
  <sheetData>
    <row r="1" spans="1:10" ht="15.75">
      <c r="A1" s="1" t="s">
        <v>0</v>
      </c>
      <c r="B1" s="1"/>
      <c r="C1" s="2"/>
      <c r="D1" s="2"/>
      <c r="E1" s="3"/>
      <c r="F1" s="1" t="s">
        <v>1</v>
      </c>
      <c r="G1" s="4"/>
      <c r="H1" s="5"/>
      <c r="I1" s="3"/>
      <c r="J1" s="3"/>
    </row>
    <row r="2" spans="1:10" ht="15.75">
      <c r="A2" s="1" t="s">
        <v>2</v>
      </c>
      <c r="B2" s="1"/>
      <c r="C2" s="2"/>
      <c r="D2" s="2"/>
      <c r="E2" s="3"/>
      <c r="F2" s="2" t="s">
        <v>3</v>
      </c>
      <c r="G2" s="4"/>
      <c r="H2" s="5"/>
      <c r="I2" s="3"/>
      <c r="J2" s="3"/>
    </row>
    <row r="3" spans="1:10" ht="15.75">
      <c r="A3" s="1" t="s">
        <v>4</v>
      </c>
      <c r="B3" s="1"/>
      <c r="C3" s="3"/>
      <c r="D3" s="2"/>
      <c r="E3" s="3"/>
      <c r="F3" s="2" t="s">
        <v>5</v>
      </c>
      <c r="G3" s="4"/>
      <c r="H3" s="6" t="s">
        <v>6</v>
      </c>
      <c r="I3" s="3"/>
      <c r="J3" s="3"/>
    </row>
    <row r="4" spans="1:10" ht="15.75">
      <c r="A4" s="1" t="s">
        <v>7</v>
      </c>
      <c r="B4" s="1"/>
      <c r="C4" s="2"/>
      <c r="D4" s="2"/>
      <c r="E4" s="3"/>
      <c r="F4" s="1" t="s">
        <v>8</v>
      </c>
      <c r="G4" s="3"/>
      <c r="H4" s="7" t="s">
        <v>9</v>
      </c>
      <c r="I4" s="3"/>
      <c r="J4" s="3"/>
    </row>
    <row r="5" spans="1:4" ht="15">
      <c r="A5" t="s">
        <v>10</v>
      </c>
      <c r="B5" s="8"/>
      <c r="C5" s="9"/>
      <c r="D5" s="9"/>
    </row>
    <row r="6" spans="1:8" ht="13.5" thickBot="1">
      <c r="A6" s="10" t="s">
        <v>11</v>
      </c>
      <c r="C6" s="11"/>
      <c r="D6" s="11"/>
      <c r="E6" s="11"/>
      <c r="F6" s="12"/>
      <c r="G6" s="13"/>
      <c r="H6" s="14" t="s">
        <v>12</v>
      </c>
    </row>
    <row r="7" spans="1:10" ht="13.5" thickTop="1">
      <c r="A7" s="15" t="s">
        <v>13</v>
      </c>
      <c r="B7" s="16" t="s">
        <v>14</v>
      </c>
      <c r="C7" s="17"/>
      <c r="D7" s="17"/>
      <c r="E7" s="17"/>
      <c r="F7" s="18"/>
      <c r="G7" s="19"/>
      <c r="H7" s="20"/>
      <c r="I7" s="20" t="s">
        <v>15</v>
      </c>
      <c r="J7" s="21">
        <v>36761</v>
      </c>
    </row>
    <row r="8" spans="1:10" ht="12.75">
      <c r="A8" s="22" t="s">
        <v>16</v>
      </c>
      <c r="B8" s="23" t="s">
        <v>17</v>
      </c>
      <c r="C8" s="23"/>
      <c r="D8" s="23"/>
      <c r="E8" s="23"/>
      <c r="F8" s="24"/>
      <c r="G8" s="25"/>
      <c r="H8" s="26"/>
      <c r="I8" s="26" t="s">
        <v>18</v>
      </c>
      <c r="J8" s="27" t="s">
        <v>19</v>
      </c>
    </row>
    <row r="9" spans="1:10" ht="12.75">
      <c r="A9" s="28" t="s">
        <v>20</v>
      </c>
      <c r="B9" s="29">
        <v>2.00969</v>
      </c>
      <c r="C9" s="30"/>
      <c r="D9" s="30"/>
      <c r="E9" s="31"/>
      <c r="F9" s="32"/>
      <c r="G9" s="32"/>
      <c r="H9" s="33"/>
      <c r="I9" s="34"/>
      <c r="J9" s="35" t="s">
        <v>21</v>
      </c>
    </row>
    <row r="10" spans="1:10" ht="13.5" thickBot="1">
      <c r="A10" s="36" t="s">
        <v>22</v>
      </c>
      <c r="B10" s="37">
        <v>0.112502</v>
      </c>
      <c r="C10" s="38"/>
      <c r="D10" s="39"/>
      <c r="E10" s="40"/>
      <c r="F10" s="41"/>
      <c r="G10" s="41"/>
      <c r="H10" s="42"/>
      <c r="I10" s="43"/>
      <c r="J10" s="44" t="s">
        <v>21</v>
      </c>
    </row>
    <row r="11" spans="1:12" ht="13.5" thickTop="1">
      <c r="A11" s="45"/>
      <c r="B11" s="45"/>
      <c r="C11" s="46"/>
      <c r="D11" s="47"/>
      <c r="E11" s="46"/>
      <c r="F11" s="46"/>
      <c r="G11" s="48"/>
      <c r="H11" s="48"/>
      <c r="I11" s="49"/>
      <c r="J11" s="46"/>
      <c r="K11" s="50"/>
      <c r="L11" s="51"/>
    </row>
    <row r="12" spans="1:12" ht="12.75">
      <c r="A12" s="52"/>
      <c r="B12" s="52"/>
      <c r="C12" s="52" t="s">
        <v>23</v>
      </c>
      <c r="D12" s="53" t="s">
        <v>24</v>
      </c>
      <c r="E12" s="52"/>
      <c r="F12" s="53"/>
      <c r="G12" s="53"/>
      <c r="H12" s="54"/>
      <c r="I12" s="52"/>
      <c r="J12" s="55"/>
      <c r="K12" s="51"/>
      <c r="L12" s="51"/>
    </row>
    <row r="13" spans="1:12" ht="12.75">
      <c r="A13" s="52" t="s">
        <v>25</v>
      </c>
      <c r="B13" s="52" t="s">
        <v>26</v>
      </c>
      <c r="C13" s="52" t="s">
        <v>27</v>
      </c>
      <c r="D13" s="53" t="s">
        <v>28</v>
      </c>
      <c r="E13" s="52" t="s">
        <v>29</v>
      </c>
      <c r="F13" s="53" t="s">
        <v>30</v>
      </c>
      <c r="G13" s="53" t="s">
        <v>31</v>
      </c>
      <c r="H13" s="54" t="s">
        <v>32</v>
      </c>
      <c r="I13" s="52" t="s">
        <v>33</v>
      </c>
      <c r="J13" s="55" t="s">
        <v>34</v>
      </c>
      <c r="K13" s="55" t="s">
        <v>35</v>
      </c>
      <c r="L13" s="54"/>
    </row>
    <row r="14" spans="1:12" ht="13.5">
      <c r="A14" s="56"/>
      <c r="B14" s="56"/>
      <c r="C14" s="56" t="s">
        <v>36</v>
      </c>
      <c r="D14" s="57" t="s">
        <v>36</v>
      </c>
      <c r="E14" s="56" t="s">
        <v>37</v>
      </c>
      <c r="F14" s="57"/>
      <c r="G14" s="57"/>
      <c r="H14" s="58" t="s">
        <v>43</v>
      </c>
      <c r="I14" s="58" t="s">
        <v>43</v>
      </c>
      <c r="J14" s="59" t="s">
        <v>38</v>
      </c>
      <c r="K14" s="59"/>
      <c r="L14" s="58"/>
    </row>
    <row r="15" spans="1:12" ht="12.75">
      <c r="A15" s="60" t="s">
        <v>39</v>
      </c>
      <c r="B15" s="61"/>
      <c r="C15" s="62"/>
      <c r="D15" s="63"/>
      <c r="E15" s="62"/>
      <c r="F15" s="63"/>
      <c r="G15" s="63"/>
      <c r="H15" s="64"/>
      <c r="I15" s="62"/>
      <c r="J15" s="65"/>
      <c r="K15" s="60"/>
      <c r="L15" s="66"/>
    </row>
    <row r="16" spans="1:12" ht="12.75">
      <c r="A16" s="67">
        <v>109</v>
      </c>
      <c r="B16" s="68">
        <v>17</v>
      </c>
      <c r="C16" s="66">
        <v>0.1495</v>
      </c>
      <c r="D16" s="66">
        <v>0.01</v>
      </c>
      <c r="E16" s="69">
        <v>1</v>
      </c>
      <c r="F16" s="69">
        <v>97.6</v>
      </c>
      <c r="G16" s="69">
        <v>67.9</v>
      </c>
      <c r="H16" s="66">
        <f aca="true" t="shared" si="0" ref="H16:H23">($B$12)*($B$11)/($B$11-1)*(F16-G16)*(D16)/(C16)*(E16)</f>
        <v>0</v>
      </c>
      <c r="I16" s="66">
        <f aca="true" t="shared" si="1" ref="I16:I23">($B$12)*($B$11)/($B$11-1)*(($B$11*G16)-F16)*(D16)/(C16)*(E16)</f>
        <v>0</v>
      </c>
      <c r="J16" s="70">
        <f aca="true" t="shared" si="2" ref="J16:J23">$F16/$G16</f>
        <v>1.4374079528718702</v>
      </c>
      <c r="K16" s="71">
        <f aca="true" t="shared" si="3" ref="K16:K23">H16+I16</f>
        <v>0</v>
      </c>
      <c r="L16" s="67"/>
    </row>
    <row r="17" spans="1:12" ht="12.75">
      <c r="A17" s="67">
        <v>10</v>
      </c>
      <c r="B17" s="68">
        <v>27</v>
      </c>
      <c r="C17" s="66">
        <v>0.1443</v>
      </c>
      <c r="D17" s="66">
        <v>0.01</v>
      </c>
      <c r="E17" s="69">
        <v>1</v>
      </c>
      <c r="F17" s="69">
        <v>121</v>
      </c>
      <c r="G17" s="69">
        <v>64.6</v>
      </c>
      <c r="H17" s="66">
        <f t="shared" si="0"/>
        <v>0</v>
      </c>
      <c r="I17" s="66">
        <f t="shared" si="1"/>
        <v>0</v>
      </c>
      <c r="J17" s="70">
        <f t="shared" si="2"/>
        <v>1.8730650154798762</v>
      </c>
      <c r="K17" s="71">
        <f t="shared" si="3"/>
        <v>0</v>
      </c>
      <c r="L17" s="67"/>
    </row>
    <row r="18" spans="1:12" ht="12.75">
      <c r="A18" s="67">
        <v>1</v>
      </c>
      <c r="B18" s="68">
        <v>33</v>
      </c>
      <c r="C18" s="66">
        <v>0.1447</v>
      </c>
      <c r="D18" s="66">
        <v>0.01</v>
      </c>
      <c r="E18" s="69">
        <v>1</v>
      </c>
      <c r="F18" s="69">
        <v>115.2</v>
      </c>
      <c r="G18" s="69">
        <v>61.4</v>
      </c>
      <c r="H18" s="66">
        <f t="shared" si="0"/>
        <v>0</v>
      </c>
      <c r="I18" s="66">
        <f t="shared" si="1"/>
        <v>0</v>
      </c>
      <c r="J18" s="70">
        <f t="shared" si="2"/>
        <v>1.8762214983713357</v>
      </c>
      <c r="K18" s="71">
        <f t="shared" si="3"/>
        <v>0</v>
      </c>
      <c r="L18" s="67"/>
    </row>
    <row r="19" spans="1:12" ht="12.75">
      <c r="A19" s="67">
        <v>49</v>
      </c>
      <c r="B19" s="68">
        <v>36</v>
      </c>
      <c r="C19" s="66">
        <v>0.1445</v>
      </c>
      <c r="D19" s="66">
        <v>0.01</v>
      </c>
      <c r="E19" s="69">
        <v>1</v>
      </c>
      <c r="F19" s="69">
        <v>121.9</v>
      </c>
      <c r="G19" s="69">
        <v>72.1</v>
      </c>
      <c r="H19" s="66">
        <f t="shared" si="0"/>
        <v>0</v>
      </c>
      <c r="I19" s="66">
        <f t="shared" si="1"/>
        <v>0</v>
      </c>
      <c r="J19" s="70">
        <f t="shared" si="2"/>
        <v>1.6907073509015258</v>
      </c>
      <c r="K19" s="71">
        <f t="shared" si="3"/>
        <v>0</v>
      </c>
      <c r="L19" s="71"/>
    </row>
    <row r="20" spans="1:12" ht="12.75">
      <c r="A20" s="67">
        <v>49</v>
      </c>
      <c r="B20" s="68">
        <v>37</v>
      </c>
      <c r="C20" s="66">
        <v>0.1457</v>
      </c>
      <c r="D20" s="66">
        <v>0.01</v>
      </c>
      <c r="E20" s="69">
        <v>1</v>
      </c>
      <c r="F20" s="69">
        <v>145.6</v>
      </c>
      <c r="G20" s="69">
        <v>83.1</v>
      </c>
      <c r="H20" s="66">
        <f t="shared" si="0"/>
        <v>0</v>
      </c>
      <c r="I20" s="66">
        <f t="shared" si="1"/>
        <v>0</v>
      </c>
      <c r="J20" s="70">
        <f t="shared" si="2"/>
        <v>1.7521058965102287</v>
      </c>
      <c r="K20" s="71">
        <f t="shared" si="3"/>
        <v>0</v>
      </c>
      <c r="L20" s="67"/>
    </row>
    <row r="21" spans="1:12" ht="12.75">
      <c r="A21" s="67">
        <v>10</v>
      </c>
      <c r="B21" s="68">
        <v>41</v>
      </c>
      <c r="C21" s="66">
        <v>0.145</v>
      </c>
      <c r="D21" s="66">
        <v>0.01</v>
      </c>
      <c r="E21" s="69">
        <v>1</v>
      </c>
      <c r="F21" s="69">
        <v>162.3</v>
      </c>
      <c r="G21" s="69">
        <v>88.4</v>
      </c>
      <c r="H21" s="66">
        <f t="shared" si="0"/>
        <v>0</v>
      </c>
      <c r="I21" s="66">
        <f t="shared" si="1"/>
        <v>0</v>
      </c>
      <c r="J21" s="70">
        <f t="shared" si="2"/>
        <v>1.835972850678733</v>
      </c>
      <c r="K21" s="71">
        <f t="shared" si="3"/>
        <v>0</v>
      </c>
      <c r="L21" s="67"/>
    </row>
    <row r="22" spans="1:15" ht="12.75">
      <c r="A22" s="67">
        <v>109</v>
      </c>
      <c r="B22" s="68">
        <v>42</v>
      </c>
      <c r="C22" s="66">
        <v>0.146</v>
      </c>
      <c r="D22" s="66">
        <v>0.01</v>
      </c>
      <c r="E22" s="69">
        <v>1</v>
      </c>
      <c r="F22" s="69">
        <v>75.7</v>
      </c>
      <c r="G22" s="69">
        <v>54.2</v>
      </c>
      <c r="H22" s="66">
        <f t="shared" si="0"/>
        <v>0</v>
      </c>
      <c r="I22" s="66">
        <f t="shared" si="1"/>
        <v>0</v>
      </c>
      <c r="J22" s="70">
        <f t="shared" si="2"/>
        <v>1.396678966789668</v>
      </c>
      <c r="K22" s="71">
        <f t="shared" si="3"/>
        <v>0</v>
      </c>
      <c r="L22" s="67"/>
      <c r="O22" s="72"/>
    </row>
    <row r="23" spans="1:12" ht="12.75">
      <c r="A23" s="67">
        <v>1</v>
      </c>
      <c r="B23" s="68">
        <v>47</v>
      </c>
      <c r="C23" s="66">
        <v>0.1448</v>
      </c>
      <c r="D23" s="66">
        <v>0.01</v>
      </c>
      <c r="E23" s="69">
        <v>1</v>
      </c>
      <c r="F23" s="69">
        <v>194.3</v>
      </c>
      <c r="G23" s="69">
        <v>103.1</v>
      </c>
      <c r="H23" s="66">
        <f t="shared" si="0"/>
        <v>0</v>
      </c>
      <c r="I23" s="66">
        <f t="shared" si="1"/>
        <v>0</v>
      </c>
      <c r="J23" s="70">
        <f t="shared" si="2"/>
        <v>1.884578079534433</v>
      </c>
      <c r="K23" s="71">
        <f t="shared" si="3"/>
        <v>0</v>
      </c>
      <c r="L23" s="67"/>
    </row>
    <row r="24" spans="1:12" ht="12.75">
      <c r="A24" s="51"/>
      <c r="B24" s="46"/>
      <c r="C24" s="49"/>
      <c r="D24" s="49"/>
      <c r="E24" s="47"/>
      <c r="F24" s="47"/>
      <c r="G24" s="47"/>
      <c r="H24" s="49"/>
      <c r="I24" s="49"/>
      <c r="J24" s="50"/>
      <c r="K24" s="73"/>
      <c r="L24" s="51"/>
    </row>
    <row r="25" spans="1:12" ht="12.75">
      <c r="A25" s="60" t="s">
        <v>40</v>
      </c>
      <c r="B25" s="62"/>
      <c r="C25" s="64"/>
      <c r="D25" s="64"/>
      <c r="E25" s="63"/>
      <c r="F25" s="63"/>
      <c r="G25" s="63"/>
      <c r="H25" s="64"/>
      <c r="I25" s="64"/>
      <c r="J25" s="65"/>
      <c r="K25" s="74"/>
      <c r="L25" s="67"/>
    </row>
    <row r="26" spans="1:12" ht="12.75">
      <c r="A26" s="67">
        <v>172</v>
      </c>
      <c r="B26" s="68">
        <v>1</v>
      </c>
      <c r="C26" s="66">
        <v>0.144</v>
      </c>
      <c r="D26" s="66">
        <v>0.01</v>
      </c>
      <c r="E26" s="69">
        <v>1</v>
      </c>
      <c r="F26" s="69">
        <v>158.3</v>
      </c>
      <c r="G26" s="69">
        <v>96.2</v>
      </c>
      <c r="H26" s="66">
        <f aca="true" t="shared" si="4" ref="H26:H33">($B$12)*($B$11)/($B$11-1)*(F26-G26)*(D26)/(C26)*(E26)</f>
        <v>0</v>
      </c>
      <c r="I26" s="66">
        <f aca="true" t="shared" si="5" ref="I26:I33">($B$12)*($B$11)/($B$11-1)*(($B$11*G26)-F26)*(D26)/(C26)*(E26)</f>
        <v>0</v>
      </c>
      <c r="J26" s="70">
        <f aca="true" t="shared" si="6" ref="J26:J33">$F26/$G26</f>
        <v>1.6455301455301456</v>
      </c>
      <c r="K26" s="71">
        <f aca="true" t="shared" si="7" ref="K26:K33">H26+I26</f>
        <v>0</v>
      </c>
      <c r="L26" s="71"/>
    </row>
    <row r="27" spans="1:12" ht="12.75">
      <c r="A27" s="67">
        <v>172</v>
      </c>
      <c r="B27" s="68">
        <v>2</v>
      </c>
      <c r="C27" s="66">
        <v>0.145</v>
      </c>
      <c r="D27" s="66">
        <v>0.01</v>
      </c>
      <c r="E27" s="69">
        <v>1</v>
      </c>
      <c r="F27" s="69">
        <v>158.9</v>
      </c>
      <c r="G27" s="69">
        <v>82.2</v>
      </c>
      <c r="H27" s="66">
        <f t="shared" si="4"/>
        <v>0</v>
      </c>
      <c r="I27" s="66">
        <f t="shared" si="5"/>
        <v>0</v>
      </c>
      <c r="J27" s="70">
        <f t="shared" si="6"/>
        <v>1.9330900243309002</v>
      </c>
      <c r="K27" s="71">
        <f t="shared" si="7"/>
        <v>0</v>
      </c>
      <c r="L27" s="71"/>
    </row>
    <row r="28" spans="1:12" ht="12.75">
      <c r="A28" s="67">
        <v>47</v>
      </c>
      <c r="B28" s="68">
        <v>4</v>
      </c>
      <c r="C28" s="66">
        <v>0.145</v>
      </c>
      <c r="D28" s="66">
        <v>0.01</v>
      </c>
      <c r="E28" s="69">
        <v>1</v>
      </c>
      <c r="F28" s="69">
        <v>138.7</v>
      </c>
      <c r="G28" s="69">
        <v>113.4</v>
      </c>
      <c r="H28" s="66">
        <f t="shared" si="4"/>
        <v>0</v>
      </c>
      <c r="I28" s="66">
        <f t="shared" si="5"/>
        <v>0</v>
      </c>
      <c r="J28" s="70">
        <f t="shared" si="6"/>
        <v>1.2231040564373896</v>
      </c>
      <c r="K28" s="71">
        <f t="shared" si="7"/>
        <v>0</v>
      </c>
      <c r="L28" s="67"/>
    </row>
    <row r="29" spans="1:12" ht="12.75">
      <c r="A29" s="67">
        <v>47</v>
      </c>
      <c r="B29" s="68">
        <v>5</v>
      </c>
      <c r="C29" s="66">
        <v>0.1492</v>
      </c>
      <c r="D29" s="66">
        <v>0.01</v>
      </c>
      <c r="E29" s="69">
        <v>1</v>
      </c>
      <c r="F29" s="69">
        <v>193.3</v>
      </c>
      <c r="G29" s="69">
        <v>139.3</v>
      </c>
      <c r="H29" s="66">
        <f t="shared" si="4"/>
        <v>0</v>
      </c>
      <c r="I29" s="66">
        <f t="shared" si="5"/>
        <v>0</v>
      </c>
      <c r="J29" s="70">
        <f t="shared" si="6"/>
        <v>1.3876525484565685</v>
      </c>
      <c r="K29" s="71">
        <f t="shared" si="7"/>
        <v>0</v>
      </c>
      <c r="L29" s="71"/>
    </row>
    <row r="30" spans="1:12" ht="12.75">
      <c r="A30" s="67">
        <v>8</v>
      </c>
      <c r="B30" s="68">
        <v>6</v>
      </c>
      <c r="C30" s="66">
        <v>0.1442</v>
      </c>
      <c r="D30" s="66">
        <v>0.01</v>
      </c>
      <c r="E30" s="69">
        <v>1</v>
      </c>
      <c r="F30" s="69">
        <v>254.1</v>
      </c>
      <c r="G30" s="69">
        <v>142.5</v>
      </c>
      <c r="H30" s="66">
        <f t="shared" si="4"/>
        <v>0</v>
      </c>
      <c r="I30" s="66">
        <f t="shared" si="5"/>
        <v>0</v>
      </c>
      <c r="J30" s="70">
        <f t="shared" si="6"/>
        <v>1.783157894736842</v>
      </c>
      <c r="K30" s="71">
        <f t="shared" si="7"/>
        <v>0</v>
      </c>
      <c r="L30" s="71"/>
    </row>
    <row r="31" spans="1:12" ht="12.75">
      <c r="A31" s="67">
        <v>8</v>
      </c>
      <c r="B31" s="68">
        <v>7</v>
      </c>
      <c r="C31" s="66">
        <v>0.1441</v>
      </c>
      <c r="D31" s="66">
        <v>0.01</v>
      </c>
      <c r="E31" s="69">
        <v>1</v>
      </c>
      <c r="F31" s="69">
        <v>263</v>
      </c>
      <c r="G31" s="69">
        <v>205.7</v>
      </c>
      <c r="H31" s="66">
        <f t="shared" si="4"/>
        <v>0</v>
      </c>
      <c r="I31" s="66">
        <f t="shared" si="5"/>
        <v>0</v>
      </c>
      <c r="J31" s="70">
        <f t="shared" si="6"/>
        <v>1.2785610111813321</v>
      </c>
      <c r="K31" s="71">
        <f t="shared" si="7"/>
        <v>0</v>
      </c>
      <c r="L31" s="67"/>
    </row>
    <row r="32" spans="1:12" ht="12.75">
      <c r="A32" s="67">
        <v>1</v>
      </c>
      <c r="B32" s="68">
        <v>8</v>
      </c>
      <c r="C32" s="66">
        <v>0.1457</v>
      </c>
      <c r="D32" s="66">
        <v>0.01</v>
      </c>
      <c r="E32" s="69">
        <v>1</v>
      </c>
      <c r="F32" s="69">
        <v>387.5</v>
      </c>
      <c r="G32" s="69">
        <v>170.5</v>
      </c>
      <c r="H32" s="66">
        <f t="shared" si="4"/>
        <v>0</v>
      </c>
      <c r="I32" s="66">
        <f t="shared" si="5"/>
        <v>0</v>
      </c>
      <c r="J32" s="70">
        <f t="shared" si="6"/>
        <v>2.272727272727273</v>
      </c>
      <c r="K32" s="71">
        <f t="shared" si="7"/>
        <v>0</v>
      </c>
      <c r="L32" s="71"/>
    </row>
    <row r="33" spans="1:12" ht="12.75">
      <c r="A33" s="75">
        <v>1</v>
      </c>
      <c r="B33" s="76">
        <v>9</v>
      </c>
      <c r="C33" s="77">
        <v>0.1479</v>
      </c>
      <c r="D33" s="77">
        <v>0.01</v>
      </c>
      <c r="E33" s="78">
        <v>1</v>
      </c>
      <c r="F33" s="78">
        <v>216.7</v>
      </c>
      <c r="G33" s="78">
        <v>164.3</v>
      </c>
      <c r="H33" s="77">
        <f t="shared" si="4"/>
        <v>0</v>
      </c>
      <c r="I33" s="77">
        <f t="shared" si="5"/>
        <v>0</v>
      </c>
      <c r="J33" s="79">
        <f t="shared" si="6"/>
        <v>1.3189287888009738</v>
      </c>
      <c r="K33" s="80">
        <f t="shared" si="7"/>
        <v>0</v>
      </c>
      <c r="L33" s="71"/>
    </row>
    <row r="34" spans="1:12" ht="12.75">
      <c r="A34" s="51"/>
      <c r="B34" s="46"/>
      <c r="C34" s="49"/>
      <c r="D34" s="49"/>
      <c r="E34" s="47"/>
      <c r="F34" s="47"/>
      <c r="G34" s="47"/>
      <c r="H34" s="49"/>
      <c r="I34" s="49"/>
      <c r="J34" s="50"/>
      <c r="K34" s="73"/>
      <c r="L34" s="51"/>
    </row>
    <row r="35" spans="1:12" ht="12.75">
      <c r="A35" s="60" t="s">
        <v>41</v>
      </c>
      <c r="B35" s="62"/>
      <c r="C35" s="64"/>
      <c r="D35" s="64"/>
      <c r="E35" s="63"/>
      <c r="F35" s="63"/>
      <c r="G35" s="63"/>
      <c r="H35" s="64"/>
      <c r="I35" s="64"/>
      <c r="J35" s="65"/>
      <c r="K35" s="74"/>
      <c r="L35" s="67"/>
    </row>
    <row r="36" spans="1:12" ht="12.75">
      <c r="A36" s="68">
        <v>130</v>
      </c>
      <c r="B36" s="67">
        <v>10</v>
      </c>
      <c r="C36" s="66">
        <v>0.1477</v>
      </c>
      <c r="D36" s="66">
        <v>0.01</v>
      </c>
      <c r="E36" s="69">
        <v>1</v>
      </c>
      <c r="F36" s="69">
        <v>253.9</v>
      </c>
      <c r="G36" s="69">
        <v>156.2</v>
      </c>
      <c r="H36" s="66">
        <f aca="true" t="shared" si="8" ref="H36:H41">($B$12)*($B$11)/($B$11-1)*(F36-G36)*(D36)/(C36)*(E36)</f>
        <v>0</v>
      </c>
      <c r="I36" s="66">
        <f aca="true" t="shared" si="9" ref="I36:I41">($B$12)*($B$11)/($B$11-1)*(($B$11*G36)-F36)*(D36)/(C36)*(E36)</f>
        <v>0</v>
      </c>
      <c r="J36" s="70">
        <f aca="true" t="shared" si="10" ref="J36:J41">$F36/$G36</f>
        <v>1.6254801536491679</v>
      </c>
      <c r="K36" s="71">
        <f aca="true" t="shared" si="11" ref="K36:K41">H36+I36</f>
        <v>0</v>
      </c>
      <c r="L36" s="71"/>
    </row>
    <row r="37" spans="1:12" ht="12.75">
      <c r="A37" s="68">
        <v>130</v>
      </c>
      <c r="B37" s="67">
        <v>11</v>
      </c>
      <c r="C37" s="66">
        <v>0.1445</v>
      </c>
      <c r="D37" s="66">
        <v>0.01</v>
      </c>
      <c r="E37" s="69">
        <v>1</v>
      </c>
      <c r="F37" s="69">
        <v>243</v>
      </c>
      <c r="G37" s="69">
        <v>95.6</v>
      </c>
      <c r="H37" s="66">
        <f t="shared" si="8"/>
        <v>0</v>
      </c>
      <c r="I37" s="66">
        <f t="shared" si="9"/>
        <v>0</v>
      </c>
      <c r="J37" s="70">
        <f t="shared" si="10"/>
        <v>2.5418410041841004</v>
      </c>
      <c r="K37" s="71">
        <f t="shared" si="11"/>
        <v>0</v>
      </c>
      <c r="L37" s="71"/>
    </row>
    <row r="38" spans="1:12" ht="12.75">
      <c r="A38" s="68">
        <v>7</v>
      </c>
      <c r="B38" s="67">
        <v>13</v>
      </c>
      <c r="C38" s="66">
        <v>0.145</v>
      </c>
      <c r="D38" s="66">
        <v>0.01</v>
      </c>
      <c r="E38" s="69">
        <v>1</v>
      </c>
      <c r="F38" s="69">
        <v>170.1</v>
      </c>
      <c r="G38" s="69">
        <v>81.8</v>
      </c>
      <c r="H38" s="66">
        <f t="shared" si="8"/>
        <v>0</v>
      </c>
      <c r="I38" s="66">
        <f t="shared" si="9"/>
        <v>0</v>
      </c>
      <c r="J38" s="70">
        <f t="shared" si="10"/>
        <v>2.0794621026894866</v>
      </c>
      <c r="K38" s="71">
        <f t="shared" si="11"/>
        <v>0</v>
      </c>
      <c r="L38" s="67"/>
    </row>
    <row r="39" spans="1:12" ht="12.75">
      <c r="A39" s="68">
        <v>7</v>
      </c>
      <c r="B39" s="67">
        <v>14</v>
      </c>
      <c r="C39" s="66">
        <v>0.149</v>
      </c>
      <c r="D39" s="66">
        <v>0.01</v>
      </c>
      <c r="E39" s="69">
        <v>1</v>
      </c>
      <c r="F39" s="69">
        <v>144.7</v>
      </c>
      <c r="G39" s="69">
        <v>101.2</v>
      </c>
      <c r="H39" s="66">
        <f t="shared" si="8"/>
        <v>0</v>
      </c>
      <c r="I39" s="66">
        <f t="shared" si="9"/>
        <v>0</v>
      </c>
      <c r="J39" s="70">
        <f t="shared" si="10"/>
        <v>1.4298418972332014</v>
      </c>
      <c r="K39" s="71">
        <f t="shared" si="11"/>
        <v>0</v>
      </c>
      <c r="L39" s="71"/>
    </row>
    <row r="40" spans="1:12" ht="12.75">
      <c r="A40" s="68">
        <v>1</v>
      </c>
      <c r="B40" s="67">
        <v>12</v>
      </c>
      <c r="C40" s="66">
        <v>0.145</v>
      </c>
      <c r="D40" s="66">
        <v>0.01</v>
      </c>
      <c r="E40" s="69">
        <v>1</v>
      </c>
      <c r="F40" s="69">
        <v>0</v>
      </c>
      <c r="G40" s="69">
        <v>0</v>
      </c>
      <c r="H40" s="66">
        <f t="shared" si="8"/>
        <v>0</v>
      </c>
      <c r="I40" s="66">
        <f t="shared" si="9"/>
        <v>0</v>
      </c>
      <c r="J40" s="70" t="e">
        <f t="shared" si="10"/>
        <v>#DIV/0!</v>
      </c>
      <c r="K40" s="71">
        <f t="shared" si="11"/>
        <v>0</v>
      </c>
      <c r="L40" s="71"/>
    </row>
    <row r="41" spans="1:12" ht="12.75">
      <c r="A41" s="76">
        <v>1</v>
      </c>
      <c r="B41" s="75">
        <v>17</v>
      </c>
      <c r="C41" s="77">
        <v>0.15</v>
      </c>
      <c r="D41" s="77">
        <v>0.01</v>
      </c>
      <c r="E41" s="78">
        <v>1</v>
      </c>
      <c r="F41" s="78">
        <v>189.5</v>
      </c>
      <c r="G41" s="78">
        <v>101.2</v>
      </c>
      <c r="H41" s="77">
        <f t="shared" si="8"/>
        <v>0</v>
      </c>
      <c r="I41" s="77">
        <f t="shared" si="9"/>
        <v>0</v>
      </c>
      <c r="J41" s="79">
        <f t="shared" si="10"/>
        <v>1.8725296442687747</v>
      </c>
      <c r="K41" s="80">
        <f t="shared" si="11"/>
        <v>0</v>
      </c>
      <c r="L41" s="67"/>
    </row>
    <row r="42" spans="1:12" ht="12.75">
      <c r="A42" s="51"/>
      <c r="B42" s="46"/>
      <c r="C42" s="49"/>
      <c r="D42" s="66"/>
      <c r="E42" s="69"/>
      <c r="F42" s="47"/>
      <c r="G42" s="47"/>
      <c r="H42" s="49"/>
      <c r="I42" s="49"/>
      <c r="J42" s="50"/>
      <c r="K42" s="73"/>
      <c r="L42" s="73"/>
    </row>
    <row r="43" spans="1:12" ht="12.75">
      <c r="A43" s="60" t="s">
        <v>42</v>
      </c>
      <c r="B43" s="62"/>
      <c r="C43" s="64"/>
      <c r="D43" s="64"/>
      <c r="E43" s="63"/>
      <c r="F43" s="63"/>
      <c r="G43" s="63"/>
      <c r="H43" s="64"/>
      <c r="I43" s="64"/>
      <c r="J43" s="65"/>
      <c r="K43" s="74"/>
      <c r="L43" s="67"/>
    </row>
    <row r="44" spans="1:12" ht="12.75">
      <c r="A44" s="67">
        <v>100</v>
      </c>
      <c r="B44" s="68">
        <v>21</v>
      </c>
      <c r="C44" s="66">
        <v>0.142</v>
      </c>
      <c r="D44" s="66">
        <v>0.01</v>
      </c>
      <c r="E44" s="69">
        <v>1</v>
      </c>
      <c r="F44" s="69">
        <v>177.4</v>
      </c>
      <c r="G44" s="69">
        <v>117.9</v>
      </c>
      <c r="H44" s="66">
        <f>($B$12)*($B$11)/($B$11-1)*(F44-G44)*(D44)/(C44)*(E44)</f>
        <v>0</v>
      </c>
      <c r="I44" s="66">
        <f>($B$12)*($B$11)/($B$11-1)*(($B$11*G44)-F44)*(D44)/(C44)*(E44)</f>
        <v>0</v>
      </c>
      <c r="J44" s="70">
        <f>$F44/$G44</f>
        <v>1.5046649703138253</v>
      </c>
      <c r="K44" s="71">
        <f>H44+I44</f>
        <v>0</v>
      </c>
      <c r="L44" s="71"/>
    </row>
    <row r="45" spans="1:12" ht="12.75">
      <c r="A45" s="67">
        <v>100</v>
      </c>
      <c r="B45" s="68">
        <v>25</v>
      </c>
      <c r="C45" s="66">
        <v>0.145</v>
      </c>
      <c r="D45" s="66">
        <v>0.01</v>
      </c>
      <c r="E45" s="69">
        <v>1</v>
      </c>
      <c r="F45" s="69">
        <v>134.6</v>
      </c>
      <c r="G45" s="69">
        <v>82.3</v>
      </c>
      <c r="H45" s="66">
        <f>($B$12)*($B$11)/($B$11-1)*(F45-G45)*(D45)/(C45)*(E45)</f>
        <v>0</v>
      </c>
      <c r="I45" s="66">
        <f>($B$12)*($B$11)/($B$11-1)*(($B$11*G45)-F45)*(D45)/(C45)*(E45)</f>
        <v>0</v>
      </c>
      <c r="J45" s="70">
        <f>$F45/$G45</f>
        <v>1.6354799513973268</v>
      </c>
      <c r="K45" s="71">
        <f>H45+I45</f>
        <v>0</v>
      </c>
      <c r="L45" s="71"/>
    </row>
    <row r="46" spans="1:12" ht="12.75">
      <c r="A46" s="67">
        <v>33</v>
      </c>
      <c r="B46" s="68">
        <v>26</v>
      </c>
      <c r="C46" s="66">
        <v>0.144</v>
      </c>
      <c r="D46" s="66">
        <v>0.01</v>
      </c>
      <c r="E46" s="69">
        <v>1</v>
      </c>
      <c r="F46" s="69">
        <v>123.7</v>
      </c>
      <c r="G46" s="69">
        <v>76.9</v>
      </c>
      <c r="H46" s="66">
        <f>($B$12)*($B$11)/($B$11-1)*(F46-G46)*(D46)/(C46)*(E46)</f>
        <v>0</v>
      </c>
      <c r="I46" s="66">
        <f>($B$12)*($B$11)/($B$11-1)*(($B$11*G46)-F46)*(D46)/(C46)*(E46)</f>
        <v>0</v>
      </c>
      <c r="J46" s="70">
        <f>$F46/$G46</f>
        <v>1.6085825747724316</v>
      </c>
      <c r="K46" s="71">
        <f>H46+I46</f>
        <v>0</v>
      </c>
      <c r="L46" s="67"/>
    </row>
    <row r="47" spans="1:12" ht="12.75">
      <c r="A47" s="67">
        <v>33</v>
      </c>
      <c r="B47" s="68">
        <v>27</v>
      </c>
      <c r="C47" s="66">
        <v>0.144</v>
      </c>
      <c r="D47" s="66">
        <v>0.01</v>
      </c>
      <c r="E47" s="69">
        <v>1</v>
      </c>
      <c r="F47" s="69">
        <v>113.7</v>
      </c>
      <c r="G47" s="69">
        <v>69.2</v>
      </c>
      <c r="H47" s="66">
        <f>($B$12)*($B$11)/($B$11-1)*(F47-G47)*(D47)/(C47)*(E47)</f>
        <v>0</v>
      </c>
      <c r="I47" s="66">
        <f>($B$12)*($B$11)/($B$11-1)*(($B$11*G47)-F47)*(D47)/(C47)*(E47)</f>
        <v>0</v>
      </c>
      <c r="J47" s="70">
        <f>$F47/$G47</f>
        <v>1.643063583815029</v>
      </c>
      <c r="K47" s="71">
        <f>H47+I47</f>
        <v>0</v>
      </c>
      <c r="L47" s="71"/>
    </row>
    <row r="48" spans="1:12" ht="12.75">
      <c r="A48" s="75">
        <v>1</v>
      </c>
      <c r="B48" s="76">
        <v>30</v>
      </c>
      <c r="C48" s="77">
        <v>0.145</v>
      </c>
      <c r="D48" s="77">
        <v>0.01</v>
      </c>
      <c r="E48" s="78">
        <v>1</v>
      </c>
      <c r="F48" s="78">
        <v>132.4</v>
      </c>
      <c r="G48" s="78">
        <v>77</v>
      </c>
      <c r="H48" s="77">
        <f>($B$12)*($B$11)/($B$11-1)*(F48-G48)*(D48)/(C48)*(E48)</f>
        <v>0</v>
      </c>
      <c r="I48" s="77">
        <f>($B$12)*($B$11)/($B$11-1)*(($B$11*G48)-F48)*(D48)/(C48)*(E48)</f>
        <v>0</v>
      </c>
      <c r="J48" s="79">
        <f>$F48/$G48</f>
        <v>1.7194805194805196</v>
      </c>
      <c r="K48" s="80">
        <f>H48+I48</f>
        <v>0</v>
      </c>
      <c r="L48" s="71"/>
    </row>
    <row r="49" spans="1:11" ht="12.75">
      <c r="A49" s="67"/>
      <c r="B49" s="68" t="s">
        <v>21</v>
      </c>
      <c r="C49" s="66" t="s">
        <v>21</v>
      </c>
      <c r="D49" s="66"/>
      <c r="E49" s="69"/>
      <c r="F49" s="69" t="s">
        <v>21</v>
      </c>
      <c r="G49" s="69"/>
      <c r="H49" s="66" t="s">
        <v>21</v>
      </c>
      <c r="I49" s="66" t="s">
        <v>21</v>
      </c>
      <c r="J49" s="70" t="s">
        <v>21</v>
      </c>
      <c r="K49" s="71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 -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2005-06-03T00:07:41Z</dcterms:created>
  <dcterms:modified xsi:type="dcterms:W3CDTF">2005-06-03T00:07:52Z</dcterms:modified>
  <cp:category/>
  <cp:version/>
  <cp:contentType/>
  <cp:contentStatus/>
</cp:coreProperties>
</file>