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465" windowWidth="15480" windowHeight="11640" firstSheet="2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F9" i="1" l="1"/>
  <c r="G23" i="1" s="1"/>
  <c r="G14" i="1" l="1"/>
  <c r="I14" i="1" s="1"/>
  <c r="G16" i="1"/>
  <c r="H16" i="1" s="1"/>
  <c r="G18" i="1"/>
  <c r="G24" i="1"/>
  <c r="G25" i="1"/>
  <c r="H23" i="1"/>
  <c r="I23" i="1"/>
  <c r="G22" i="1"/>
  <c r="G21" i="1"/>
  <c r="G20" i="1"/>
  <c r="G19" i="1"/>
  <c r="G17" i="1"/>
  <c r="G15" i="1"/>
  <c r="I16" i="1" l="1"/>
  <c r="H14" i="1"/>
  <c r="H18" i="1"/>
  <c r="I18" i="1"/>
  <c r="I24" i="1"/>
  <c r="H24" i="1"/>
  <c r="I25" i="1"/>
  <c r="H25" i="1"/>
  <c r="H19" i="1"/>
  <c r="I19" i="1"/>
  <c r="I20" i="1"/>
  <c r="H20" i="1"/>
  <c r="H22" i="1"/>
  <c r="I22" i="1"/>
  <c r="H15" i="1"/>
  <c r="I15" i="1"/>
  <c r="H17" i="1"/>
  <c r="I17" i="1"/>
  <c r="H21" i="1"/>
  <c r="I21" i="1"/>
</calcChain>
</file>

<file path=xl/sharedStrings.xml><?xml version="1.0" encoding="utf-8"?>
<sst xmlns="http://schemas.openxmlformats.org/spreadsheetml/2006/main" count="36" uniqueCount="35">
  <si>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</si>
  <si>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</si>
  <si>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</si>
  <si>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</si>
  <si>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</si>
  <si>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</si>
  <si>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</si>
  <si>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</si>
  <si>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</si>
  <si>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</si>
  <si>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</si>
  <si>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</si>
  <si>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</si>
  <si>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Analyst: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</si>
  <si>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</si>
  <si>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</si>
  <si>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</si>
  <si>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</si>
  <si>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</si>
  <si>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</si>
  <si>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</si>
  <si>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</si>
  <si>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</si>
  <si>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</si>
  <si>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</si>
  <si>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</si>
  <si>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</si>
  <si>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</si>
  <si>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</si>
  <si>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  <phoneticPr fontId="0" type="noConversion"/>
  </si>
  <si>
    <t>C.O.T.</t>
  </si>
  <si>
    <t>20120413oxygen.xls</t>
  </si>
  <si>
    <t xml:space="preserve">Ian Reeber &amp; Kyra Gagliardi  </t>
  </si>
  <si>
    <t>Cruise: ComBay 1</t>
  </si>
  <si>
    <t>Overshot the titration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</si>
</sst>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0"/>
      <name val="Arial"/>
    </font>
    <font>
      <sz val="10"/>
      <name val="Arial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</font>
    <font>
      <b/>
      <sz val="12"/>
      <name val="Geneva"/>
    </font>
    <font>
      <b/>
      <sz val="12"/>
      <name val="Arial"/>
    </font>
    <font>
      <b/>
      <sz val="10"/>
      <name val="Geneva"/>
    </font>
    <font>
      <b/>
      <sz val="10"/>
      <name val="Arial"/>
    </font>
    <font>
      <i/>
      <sz val="11"/>
      <name val="Geneva"/>
    </font>
    <font>
      <sz val="10"/>
      <name val="Geneva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lightGray">
        <fgColor indexed="22"/>
        <b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11" fillId="0" borderId="0" xfId="0" applyNumberFormat="1" applyFon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1" fontId="0" fillId="0" borderId="0" xfId="0" applyNumberForma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0" fontId="1" fillId="0" borderId="1" xfId="0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1" xfId="0" applyBorder="1"/>
    <xf numFmtId="164" fontId="11" fillId="0" borderId="1" xfId="0" applyNumberFormat="1" applyFont="1" applyBorder="1"/>
    <xf numFmtId="0" fontId="0" fillId="0" borderId="0" xfId="0" applyFont="1" applyFill="1" applyBorder="1"/>
    <xf numFmtId="164" fontId="12" fillId="2" borderId="12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0" fontId="0" fillId="0" borderId="0" xfId="0" applyAlignment="1">
      <alignment wrapText="1"/>
    </xf>
    <xf numFmtId="164" fontId="0" fillId="0" borderId="10" xfId="0" applyNumberFormat="1" applyBorder="1" applyAlignment="1"/>
    <xf numFmtId="164" fontId="13" fillId="0" borderId="1" xfId="0" applyNumberFormat="1" applyFont="1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164" fontId="8" fillId="0" borderId="1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" fontId="0" fillId="0" borderId="0" xfId="0" applyNumberFormat="1" applyFont="1" applyFill="1" applyBorder="1"/>
    <xf numFmtId="164" fontId="13" fillId="0" borderId="0" xfId="0" applyNumberFormat="1" applyFont="1" applyBorder="1"/>
    <xf numFmtId="164" fontId="13" fillId="0" borderId="15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Fill="1" applyBorder="1"/>
    <xf numFmtId="0" fontId="12" fillId="0" borderId="13" xfId="0" applyFont="1" applyBorder="1"/>
    <xf numFmtId="0" fontId="12" fillId="0" borderId="0" xfId="0" applyFont="1" applyBorder="1"/>
    <xf numFmtId="1" fontId="12" fillId="0" borderId="1" xfId="0" applyNumberFormat="1" applyFont="1" applyFill="1" applyBorder="1"/>
    <xf numFmtId="0" fontId="12" fillId="0" borderId="1" xfId="0" applyFont="1" applyFill="1" applyBorder="1"/>
    <xf numFmtId="0" fontId="1" fillId="0" borderId="0" xfId="0" applyFont="1" applyBorder="1"/>
    <xf numFmtId="1" fontId="0" fillId="0" borderId="1" xfId="0" applyNumberFormat="1" applyFont="1" applyFill="1" applyBorder="1"/>
    <xf numFmtId="164" fontId="0" fillId="0" borderId="0" xfId="0" applyNumberFormat="1" applyBorder="1" applyAlignment="1" applyProtection="1"/>
    <xf numFmtId="164" fontId="12" fillId="0" borderId="1" xfId="0" applyNumberFormat="1" applyFont="1" applyBorder="1" applyAlignment="1" applyProtection="1">
      <alignment horizontal="right"/>
    </xf>
    <xf numFmtId="164" fontId="1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294E-2"/>
          <c:w val="0.85629629629629678"/>
          <c:h val="0.89978213507625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145.73299999999998</c:v>
                </c:pt>
                <c:pt idx="5">
                  <c:v>0.88300000000000001</c:v>
                </c:pt>
                <c:pt idx="6">
                  <c:v>0.62399325348880452</c:v>
                </c:pt>
                <c:pt idx="7">
                  <c:v>9.9838920558208564</c:v>
                </c:pt>
                <c:pt idx="8">
                  <c:v>6.9887244390745993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145.29299999999998</c:v>
                </c:pt>
                <c:pt idx="5">
                  <c:v>0.88400000000000001</c:v>
                </c:pt>
                <c:pt idx="6">
                  <c:v>0.62662609076558884</c:v>
                </c:pt>
                <c:pt idx="7">
                  <c:v>10.026017452249414</c:v>
                </c:pt>
                <c:pt idx="8">
                  <c:v>7.0182122165745886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Sheet1!$A$16:$I$16</c:f>
              <c:numCache>
                <c:formatCode>0</c:formatCode>
                <c:ptCount val="9"/>
                <c:pt idx="0" formatCode="General">
                  <c:v>19</c:v>
                </c:pt>
                <c:pt idx="1">
                  <c:v>3</c:v>
                </c:pt>
                <c:pt idx="3" formatCode="General">
                  <c:v>1</c:v>
                </c:pt>
                <c:pt idx="4" formatCode="0.000">
                  <c:v>141.322</c:v>
                </c:pt>
                <c:pt idx="5" formatCode="0.000">
                  <c:v>0.92400000000000004</c:v>
                </c:pt>
                <c:pt idx="6" formatCode="0.000">
                  <c:v>0.67271633706166856</c:v>
                </c:pt>
                <c:pt idx="7" formatCode="0.000">
                  <c:v>10.763461392986697</c:v>
                </c:pt>
                <c:pt idx="8" formatCode="0.000">
                  <c:v>7.5344229750906875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89024"/>
        <c:axId val="177238400"/>
      </c:barChart>
      <c:catAx>
        <c:axId val="1630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2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3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8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403"/>
          <c:y val="0.44026186579378068"/>
          <c:w val="0.99443207126948752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294E-2"/>
          <c:w val="0.85629629629629678"/>
          <c:h val="0.89978213507625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145.73299999999998</c:v>
                </c:pt>
                <c:pt idx="5">
                  <c:v>0.88300000000000001</c:v>
                </c:pt>
                <c:pt idx="6">
                  <c:v>0.62399325348880452</c:v>
                </c:pt>
                <c:pt idx="7">
                  <c:v>9.9838920558208564</c:v>
                </c:pt>
                <c:pt idx="8">
                  <c:v>6.9887244390745993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Sheet1!#REF!</c:f>
              <c:numCache>
                <c:formatCode>General</c:formatCod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145.29299999999998</c:v>
                </c:pt>
                <c:pt idx="5">
                  <c:v>0.88400000000000001</c:v>
                </c:pt>
                <c:pt idx="6">
                  <c:v>0.62662609076558884</c:v>
                </c:pt>
                <c:pt idx="7">
                  <c:v>10.026017452249414</c:v>
                </c:pt>
                <c:pt idx="8">
                  <c:v>7.0182122165745886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Sheet1!$A$16:$I$16</c:f>
              <c:numCache>
                <c:formatCode>0</c:formatCode>
                <c:ptCount val="9"/>
                <c:pt idx="0" formatCode="General">
                  <c:v>19</c:v>
                </c:pt>
                <c:pt idx="1">
                  <c:v>3</c:v>
                </c:pt>
                <c:pt idx="3" formatCode="General">
                  <c:v>1</c:v>
                </c:pt>
                <c:pt idx="4" formatCode="0.000">
                  <c:v>141.322</c:v>
                </c:pt>
                <c:pt idx="5" formatCode="0.000">
                  <c:v>0.92400000000000004</c:v>
                </c:pt>
                <c:pt idx="6" formatCode="0.000">
                  <c:v>0.67271633706166856</c:v>
                </c:pt>
                <c:pt idx="7" formatCode="0.000">
                  <c:v>10.763461392986697</c:v>
                </c:pt>
                <c:pt idx="8" formatCode="0.000">
                  <c:v>7.5344229750906875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79904"/>
        <c:axId val="177581440"/>
      </c:barChart>
      <c:catAx>
        <c:axId val="177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8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8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7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403"/>
          <c:y val="0.44026186579378068"/>
          <c:w val="0.99443207126948752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4"/>
  <sheetViews>
    <sheetView tabSelected="1" topLeftCell="A10" workbookViewId="0">
      <selection activeCell="A14" sqref="A14:I37"/>
    </sheetView>
  </sheetViews>
  <sheetFormatPr defaultColWidth="11.42578125" defaultRowHeight="12.75"/>
  <cols>
    <col min="1" max="4" width="11.42578125" customWidth="1"/>
    <col min="5" max="5" width="14" bestFit="1" customWidth="1"/>
    <col min="6" max="6" width="10.42578125" bestFit="1" customWidth="1"/>
    <col min="7" max="7" width="10.28515625" bestFit="1" customWidth="1"/>
    <col min="8" max="10" width="11.42578125" customWidth="1"/>
    <col min="11" max="11" width="19.85546875" bestFit="1" customWidth="1"/>
  </cols>
  <sheetData>
    <row r="1" spans="1:12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2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2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2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2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2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2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 t="s">
        <v>11</v>
      </c>
      <c r="K7" s="24">
        <v>20111118</v>
      </c>
    </row>
    <row r="8" spans="1:12">
      <c r="A8" s="25" t="s">
        <v>12</v>
      </c>
      <c r="B8" s="11" t="s">
        <v>30</v>
      </c>
      <c r="C8" s="11"/>
      <c r="D8" s="12"/>
      <c r="E8" s="12" t="s">
        <v>33</v>
      </c>
      <c r="F8" s="11"/>
      <c r="G8" s="11"/>
      <c r="H8" s="11"/>
      <c r="I8" s="11"/>
      <c r="J8" s="11" t="s">
        <v>13</v>
      </c>
      <c r="K8" s="26" t="s">
        <v>32</v>
      </c>
    </row>
    <row r="9" spans="1:12" ht="13.5" thickBot="1">
      <c r="A9" s="27" t="s">
        <v>14</v>
      </c>
      <c r="B9" s="28">
        <v>5.0000000000000001E-4</v>
      </c>
      <c r="C9" s="28"/>
      <c r="D9" s="29"/>
      <c r="E9" s="29" t="s">
        <v>15</v>
      </c>
      <c r="F9" s="29">
        <f>AVERAGE(0.499,0.499,0.478)</f>
        <v>0.49199999999999999</v>
      </c>
      <c r="G9" s="29"/>
      <c r="H9" s="29"/>
      <c r="I9" s="29"/>
      <c r="J9" s="28" t="s">
        <v>16</v>
      </c>
      <c r="K9" s="41" t="s">
        <v>31</v>
      </c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19" customFormat="1">
      <c r="A12" s="31" t="s">
        <v>17</v>
      </c>
      <c r="B12" s="32" t="s">
        <v>29</v>
      </c>
      <c r="C12" s="32" t="s">
        <v>18</v>
      </c>
      <c r="D12" s="32" t="s">
        <v>19</v>
      </c>
      <c r="E12" s="32" t="s">
        <v>20</v>
      </c>
      <c r="F12" s="32" t="s">
        <v>21</v>
      </c>
      <c r="G12" s="33"/>
      <c r="H12" s="33" t="s">
        <v>22</v>
      </c>
      <c r="I12" s="33"/>
      <c r="J12" s="32" t="s">
        <v>23</v>
      </c>
      <c r="K12" s="46"/>
      <c r="L12" s="47"/>
    </row>
    <row r="13" spans="1:12" s="19" customFormat="1" ht="12.75" customHeight="1">
      <c r="A13" s="34"/>
      <c r="B13" s="30"/>
      <c r="C13" s="30"/>
      <c r="D13" s="30" t="s">
        <v>24</v>
      </c>
      <c r="E13" s="30" t="s">
        <v>25</v>
      </c>
      <c r="F13" s="30" t="s">
        <v>25</v>
      </c>
      <c r="G13" s="30" t="s">
        <v>26</v>
      </c>
      <c r="H13" s="30" t="s">
        <v>27</v>
      </c>
      <c r="I13" s="30" t="s">
        <v>28</v>
      </c>
      <c r="J13" s="48"/>
      <c r="K13" s="49"/>
      <c r="L13" s="47"/>
    </row>
    <row r="14" spans="1:12" s="19" customFormat="1">
      <c r="A14" s="21">
        <v>15</v>
      </c>
      <c r="B14" s="18">
        <v>3</v>
      </c>
      <c r="C14" s="18"/>
      <c r="D14" s="20">
        <v>21.5</v>
      </c>
      <c r="E14" s="16">
        <v>146.57300000000001</v>
      </c>
      <c r="F14" s="16">
        <v>0.82799999999999996</v>
      </c>
      <c r="G14" s="16">
        <f>(50/(($E14-2)*($F$9-$B$9)))*($F14-$B$9)-0.0016</f>
        <v>0.58067385702474061</v>
      </c>
      <c r="H14" s="16">
        <f>16*$G14</f>
        <v>9.2907817123958498</v>
      </c>
      <c r="I14" s="16">
        <f>11.2*$G14</f>
        <v>6.5035471986770945</v>
      </c>
      <c r="J14" s="43"/>
      <c r="K14" s="43"/>
      <c r="L14" s="47"/>
    </row>
    <row r="15" spans="1:12" s="19" customFormat="1">
      <c r="A15" s="21">
        <v>16</v>
      </c>
      <c r="B15" s="18">
        <v>3</v>
      </c>
      <c r="C15" s="18"/>
      <c r="D15" s="20">
        <v>21.5</v>
      </c>
      <c r="E15" s="16">
        <v>141.08500000000001</v>
      </c>
      <c r="F15" s="16">
        <v>0.78</v>
      </c>
      <c r="G15" s="16">
        <f>(50/(($E15-2)*($F$9-$B$9)))*($F15-$B$9)-0.0016</f>
        <v>0.56854104426360763</v>
      </c>
      <c r="H15" s="16">
        <f>16*$G15</f>
        <v>9.0966567082177221</v>
      </c>
      <c r="I15" s="16">
        <f>11.2*$G15</f>
        <v>6.3676596957524048</v>
      </c>
      <c r="J15" s="43"/>
      <c r="K15" s="43"/>
      <c r="L15" s="47"/>
    </row>
    <row r="16" spans="1:12" s="19" customFormat="1">
      <c r="A16" s="21">
        <v>19</v>
      </c>
      <c r="B16" s="18">
        <v>3</v>
      </c>
      <c r="C16" s="18"/>
      <c r="D16" s="40">
        <v>1</v>
      </c>
      <c r="E16" s="16">
        <v>141.322</v>
      </c>
      <c r="F16" s="16">
        <v>0.92400000000000004</v>
      </c>
      <c r="G16" s="16">
        <f>(50/(($E16-2)*($F$9-$B$9)))*($F16-$B$9)-0.0016</f>
        <v>0.67271633706166856</v>
      </c>
      <c r="H16" s="16">
        <f>16*$G16</f>
        <v>10.763461392986697</v>
      </c>
      <c r="I16" s="16">
        <f>11.2*$G16</f>
        <v>7.5344229750906875</v>
      </c>
      <c r="J16" s="15"/>
      <c r="K16" s="14"/>
      <c r="L16" s="47"/>
    </row>
    <row r="17" spans="1:256" s="19" customFormat="1">
      <c r="A17" s="37">
        <v>21</v>
      </c>
      <c r="B17" s="36">
        <v>3</v>
      </c>
      <c r="C17" s="37"/>
      <c r="D17" s="35">
        <v>1</v>
      </c>
      <c r="E17" s="17">
        <v>139.30600000000001</v>
      </c>
      <c r="F17" s="17">
        <v>0.89900000000000002</v>
      </c>
      <c r="G17" s="17">
        <f>(50/(($E17-2)*($F$9-$B$9)))*($F17-$B$9)-0.0016</f>
        <v>0.66409462162754918</v>
      </c>
      <c r="H17" s="17">
        <f>16*$G17</f>
        <v>10.625513946040787</v>
      </c>
      <c r="I17" s="17">
        <f>11.2*$G17</f>
        <v>7.4378597622285501</v>
      </c>
      <c r="J17" s="13"/>
      <c r="K17" s="13"/>
      <c r="L17" s="47"/>
    </row>
    <row r="18" spans="1:256" s="19" customFormat="1">
      <c r="A18" s="18">
        <v>22</v>
      </c>
      <c r="B18" s="18">
        <v>2</v>
      </c>
      <c r="C18" s="21"/>
      <c r="D18" s="42">
        <v>39</v>
      </c>
      <c r="E18" s="16">
        <v>138.304</v>
      </c>
      <c r="F18" s="16">
        <v>0.77900000000000003</v>
      </c>
      <c r="G18" s="16">
        <f>(50/(($E18-2)*($F$9-$B$9)))*($F18-$B$9)-0.0016</f>
        <v>0.57942724602071349</v>
      </c>
      <c r="H18" s="16">
        <f>16*$G18</f>
        <v>9.2708359363314159</v>
      </c>
      <c r="I18" s="16">
        <f>11.2*$G18</f>
        <v>6.4895851554319908</v>
      </c>
      <c r="J18" s="15"/>
      <c r="K18" s="14"/>
      <c r="L18" s="47"/>
    </row>
    <row r="19" spans="1:256" s="19" customFormat="1">
      <c r="A19" s="21">
        <v>23</v>
      </c>
      <c r="B19" s="18">
        <v>2</v>
      </c>
      <c r="C19" s="18"/>
      <c r="D19" s="40">
        <v>39</v>
      </c>
      <c r="E19" s="16">
        <v>137.61699999999999</v>
      </c>
      <c r="F19" s="16">
        <v>0.77100000000000002</v>
      </c>
      <c r="G19" s="16">
        <f>(50/(($E19-2)*($F$9-$B$9)))*($F19-$B$9)-0.0016</f>
        <v>0.57636959483866324</v>
      </c>
      <c r="H19" s="16">
        <f>16*$G19</f>
        <v>9.2219135174186118</v>
      </c>
      <c r="I19" s="16">
        <f>11.2*$G19</f>
        <v>6.4553394621930282</v>
      </c>
      <c r="J19" s="43"/>
      <c r="K19" s="43"/>
      <c r="L19" s="47"/>
    </row>
    <row r="20" spans="1:256" s="19" customFormat="1">
      <c r="A20" s="18">
        <v>27</v>
      </c>
      <c r="B20" s="18">
        <v>2</v>
      </c>
      <c r="C20" s="21"/>
      <c r="D20" s="18">
        <v>1</v>
      </c>
      <c r="E20" s="16">
        <v>145.50399999999999</v>
      </c>
      <c r="F20" s="16">
        <v>0.94399999999999995</v>
      </c>
      <c r="G20" s="16">
        <f>(50/(($E20-2)*($F$9-$B$9)))*($F20-$B$9)-0.0016</f>
        <v>0.66724329850064557</v>
      </c>
      <c r="H20" s="16">
        <f>16*$G20</f>
        <v>10.675892776010329</v>
      </c>
      <c r="I20" s="16">
        <f>11.2*$G20</f>
        <v>7.47312494320723</v>
      </c>
      <c r="J20" s="14"/>
      <c r="K20" s="14"/>
      <c r="L20" s="47"/>
    </row>
    <row r="21" spans="1:256" s="19" customFormat="1">
      <c r="A21" s="36">
        <v>28</v>
      </c>
      <c r="B21" s="36">
        <v>2</v>
      </c>
      <c r="C21" s="37"/>
      <c r="D21" s="36">
        <v>1</v>
      </c>
      <c r="E21" s="17">
        <v>145.63499999999999</v>
      </c>
      <c r="F21" s="17">
        <v>0.94699999999999995</v>
      </c>
      <c r="G21" s="17">
        <f>(50/(($E21-2)*($F$9-$B$9)))*($F21-$B$9)-0.0016</f>
        <v>0.66875803883055152</v>
      </c>
      <c r="H21" s="17">
        <f>16*$G21</f>
        <v>10.700128621288824</v>
      </c>
      <c r="I21" s="17">
        <f>11.2*$G21</f>
        <v>7.4900900349021766</v>
      </c>
      <c r="J21" s="39"/>
      <c r="K21" s="13"/>
      <c r="L21" s="47"/>
    </row>
    <row r="22" spans="1:256" s="19" customFormat="1">
      <c r="A22" s="18">
        <v>29</v>
      </c>
      <c r="B22" s="18">
        <v>1</v>
      </c>
      <c r="C22" s="21"/>
      <c r="D22" s="42">
        <v>1</v>
      </c>
      <c r="E22" s="16">
        <v>142.92099999999999</v>
      </c>
      <c r="F22" s="16">
        <v>0.96199999999999997</v>
      </c>
      <c r="G22" s="16">
        <f>(50/(($E22-2)*($F$9-$B$9)))*($F22-$B$9)-0.0016</f>
        <v>0.69249681952565167</v>
      </c>
      <c r="H22" s="16">
        <f>16*$G22</f>
        <v>11.079949112410427</v>
      </c>
      <c r="I22" s="16">
        <f>11.2*$G22</f>
        <v>7.755964378687298</v>
      </c>
      <c r="J22" s="14"/>
      <c r="K22" s="14"/>
      <c r="L22" s="47"/>
    </row>
    <row r="23" spans="1:256" s="19" customFormat="1">
      <c r="A23" s="18">
        <v>30</v>
      </c>
      <c r="B23" s="18">
        <v>1</v>
      </c>
      <c r="C23" s="18"/>
      <c r="D23" s="50">
        <v>1</v>
      </c>
      <c r="E23" s="16">
        <v>140.54499999999999</v>
      </c>
      <c r="F23" s="16">
        <v>0.93799999999999994</v>
      </c>
      <c r="G23" s="16">
        <f>(50/(($E23-2)*($F$9-$B$9)))*($F23-$B$9)-0.0016</f>
        <v>0.68677787223831521</v>
      </c>
      <c r="H23" s="16">
        <f>16*$G23</f>
        <v>10.988445955813043</v>
      </c>
      <c r="I23" s="16">
        <f>11.2*$G23</f>
        <v>7.6919121690691297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>
      <c r="A24" s="21">
        <v>32</v>
      </c>
      <c r="B24" s="18">
        <v>1</v>
      </c>
      <c r="C24" s="21"/>
      <c r="D24" s="59">
        <v>28</v>
      </c>
      <c r="E24" s="16">
        <v>145.64599999999999</v>
      </c>
      <c r="F24" s="16">
        <v>0.84299999999999997</v>
      </c>
      <c r="G24" s="16">
        <f>(50/(($E24-2)*($F$9-$B$9)))*($F24-$B$9)-0.0016</f>
        <v>0.59505440965001444</v>
      </c>
      <c r="H24" s="16">
        <f>16*$G24</f>
        <v>9.520870554400231</v>
      </c>
      <c r="I24" s="16">
        <f>11.2*$G24</f>
        <v>6.6646093880801613</v>
      </c>
      <c r="J24" s="43"/>
      <c r="K24" s="43"/>
      <c r="L24" s="47"/>
    </row>
    <row r="25" spans="1:256" s="19" customFormat="1">
      <c r="A25" s="36">
        <v>33</v>
      </c>
      <c r="B25" s="36">
        <v>1</v>
      </c>
      <c r="C25" s="36"/>
      <c r="D25" s="36">
        <v>28</v>
      </c>
      <c r="E25" s="17">
        <v>144.81299999999999</v>
      </c>
      <c r="F25" s="17">
        <v>0.84099999999999997</v>
      </c>
      <c r="G25" s="17">
        <f>(50/(($E25-2)*($F$9-$B$9)))*($F25-$B$9)-0.0016</f>
        <v>0.59710992506979677</v>
      </c>
      <c r="H25" s="17">
        <f>16*$G25</f>
        <v>9.5537588011167482</v>
      </c>
      <c r="I25" s="17">
        <f>11.2*$G25</f>
        <v>6.6876311607817236</v>
      </c>
      <c r="J25" s="13"/>
      <c r="K25" s="13"/>
      <c r="L25" s="47"/>
    </row>
    <row r="26" spans="1:256" s="19" customFormat="1">
      <c r="A26" s="18">
        <v>48</v>
      </c>
      <c r="B26" s="18">
        <v>6</v>
      </c>
      <c r="C26" s="18"/>
      <c r="D26" s="18">
        <v>1</v>
      </c>
      <c r="E26" s="16">
        <v>141.76</v>
      </c>
      <c r="F26" s="16">
        <v>0.96099999999999997</v>
      </c>
      <c r="G26" s="16">
        <v>0.67773312723709112</v>
      </c>
      <c r="H26" s="16">
        <v>10.843730035793458</v>
      </c>
      <c r="I26" s="16">
        <v>7.59061102505542</v>
      </c>
      <c r="J26" s="14"/>
      <c r="K26" s="14"/>
      <c r="L26" s="47"/>
    </row>
    <row r="27" spans="1:256" s="19" customFormat="1">
      <c r="A27" s="18">
        <v>49</v>
      </c>
      <c r="B27" s="18">
        <v>6</v>
      </c>
      <c r="C27" s="18"/>
      <c r="D27" s="50">
        <v>1</v>
      </c>
      <c r="E27" s="16">
        <v>146.357</v>
      </c>
      <c r="F27" s="54">
        <v>0.99199999999999999</v>
      </c>
      <c r="G27" s="16">
        <v>0.67734928909046699</v>
      </c>
      <c r="H27" s="16">
        <v>10.837588625447472</v>
      </c>
      <c r="I27" s="16">
        <v>7.5863120378132294</v>
      </c>
      <c r="J27" s="43"/>
      <c r="K27" s="43"/>
      <c r="L27" s="47"/>
    </row>
    <row r="28" spans="1:256" s="19" customFormat="1">
      <c r="A28" s="18">
        <v>51</v>
      </c>
      <c r="B28" s="18">
        <v>6</v>
      </c>
      <c r="C28" s="18"/>
      <c r="D28" s="50">
        <v>121</v>
      </c>
      <c r="E28" s="16">
        <v>142.721</v>
      </c>
      <c r="F28" s="16">
        <v>0.72699999999999998</v>
      </c>
      <c r="G28" s="16">
        <v>0.5085515496344486</v>
      </c>
      <c r="H28" s="16">
        <v>8.1368247941511775</v>
      </c>
      <c r="I28" s="16">
        <v>5.6957773559058236</v>
      </c>
      <c r="J28" s="51"/>
      <c r="K28" s="52"/>
    </row>
    <row r="29" spans="1:256" s="19" customFormat="1">
      <c r="A29" s="37">
        <v>53</v>
      </c>
      <c r="B29" s="36">
        <v>6</v>
      </c>
      <c r="C29" s="37"/>
      <c r="D29" s="35">
        <v>121</v>
      </c>
      <c r="E29" s="17">
        <v>145.94999999999999</v>
      </c>
      <c r="F29" s="17">
        <v>0.753</v>
      </c>
      <c r="G29" s="17">
        <v>0.51498051606771633</v>
      </c>
      <c r="H29" s="17">
        <v>8.2396882570834613</v>
      </c>
      <c r="I29" s="17">
        <v>5.7677817799584226</v>
      </c>
      <c r="J29" s="45"/>
      <c r="K29" s="45"/>
      <c r="L29" s="47"/>
    </row>
    <row r="30" spans="1:256" s="19" customFormat="1">
      <c r="A30" s="18">
        <v>54</v>
      </c>
      <c r="B30" s="18">
        <v>5</v>
      </c>
      <c r="C30" s="18"/>
      <c r="D30" s="50">
        <v>1</v>
      </c>
      <c r="E30" s="16">
        <v>144.74100000000001</v>
      </c>
      <c r="F30" s="16">
        <v>0.999</v>
      </c>
      <c r="G30" s="16">
        <v>0.68988836250457797</v>
      </c>
      <c r="H30" s="16">
        <v>11.038213800073247</v>
      </c>
      <c r="I30" s="16">
        <v>7.7267496600512731</v>
      </c>
      <c r="J30" s="44"/>
      <c r="K30" s="44"/>
      <c r="L30" s="47"/>
    </row>
    <row r="31" spans="1:256" s="19" customFormat="1">
      <c r="A31" s="18">
        <v>55</v>
      </c>
      <c r="B31" s="18">
        <v>5</v>
      </c>
      <c r="C31" s="18"/>
      <c r="D31" s="50">
        <v>1</v>
      </c>
      <c r="E31" s="16">
        <v>144.33699999999999</v>
      </c>
      <c r="F31" s="16">
        <v>0.995</v>
      </c>
      <c r="G31" s="16">
        <v>0.68907028165322759</v>
      </c>
      <c r="H31" s="16">
        <v>11.025124506451641</v>
      </c>
      <c r="I31" s="16">
        <v>7.7175871545161483</v>
      </c>
      <c r="J31" s="43"/>
      <c r="K31" s="43"/>
      <c r="L31" s="47"/>
    </row>
    <row r="32" spans="1:256" s="19" customFormat="1">
      <c r="A32" s="18">
        <v>57</v>
      </c>
      <c r="B32" s="18">
        <v>5</v>
      </c>
      <c r="C32" s="40"/>
      <c r="D32" s="50">
        <v>143</v>
      </c>
      <c r="E32" s="16">
        <v>145.661</v>
      </c>
      <c r="F32" s="16">
        <v>0.76100000000000001</v>
      </c>
      <c r="G32" s="16">
        <v>0.52152996730587176</v>
      </c>
      <c r="H32" s="16">
        <v>8.3444794768939481</v>
      </c>
      <c r="I32" s="16">
        <v>5.841135633825763</v>
      </c>
      <c r="J32" s="15"/>
      <c r="K32" s="14"/>
      <c r="L32" s="47"/>
    </row>
    <row r="33" spans="1:12" s="19" customFormat="1">
      <c r="A33" s="36">
        <v>59</v>
      </c>
      <c r="B33" s="36">
        <v>5</v>
      </c>
      <c r="C33" s="36"/>
      <c r="D33" s="60">
        <v>143</v>
      </c>
      <c r="E33" s="17">
        <v>145.13800000000001</v>
      </c>
      <c r="F33" s="17">
        <v>0.73899999999999999</v>
      </c>
      <c r="G33" s="17">
        <v>0.50823281612067273</v>
      </c>
      <c r="H33" s="17">
        <v>8.1317250579307636</v>
      </c>
      <c r="I33" s="17">
        <v>5.692207540551534</v>
      </c>
      <c r="J33" s="13" t="s">
        <v>34</v>
      </c>
      <c r="K33" s="13"/>
      <c r="L33" s="47"/>
    </row>
    <row r="34" spans="1:12" s="19" customFormat="1">
      <c r="A34" s="18">
        <v>60</v>
      </c>
      <c r="B34" s="18">
        <v>4</v>
      </c>
      <c r="C34" s="18"/>
      <c r="D34" s="50">
        <v>30</v>
      </c>
      <c r="E34" s="16">
        <v>146.74199999999999</v>
      </c>
      <c r="F34" s="16">
        <v>0.83199999999999996</v>
      </c>
      <c r="G34" s="16">
        <v>0.56616128298359103</v>
      </c>
      <c r="H34" s="16">
        <v>9.0585805277374565</v>
      </c>
      <c r="I34" s="16">
        <v>6.3410063694162195</v>
      </c>
      <c r="J34" s="43"/>
      <c r="K34" s="43"/>
      <c r="L34" s="47"/>
    </row>
    <row r="35" spans="1:12" s="19" customFormat="1">
      <c r="A35" s="18">
        <v>61</v>
      </c>
      <c r="B35" s="18">
        <v>4</v>
      </c>
      <c r="C35" s="21"/>
      <c r="D35" s="18">
        <v>30</v>
      </c>
      <c r="E35" s="16">
        <v>140.25899999999999</v>
      </c>
      <c r="F35" s="16">
        <v>0.82399999999999995</v>
      </c>
      <c r="G35" s="16">
        <v>0.58705820435870248</v>
      </c>
      <c r="H35" s="16">
        <v>9.3929312697392398</v>
      </c>
      <c r="I35" s="16">
        <v>6.5750518888174678</v>
      </c>
      <c r="J35" s="43"/>
      <c r="K35" s="43"/>
      <c r="L35" s="47"/>
    </row>
    <row r="36" spans="1:12" s="56" customFormat="1">
      <c r="A36" s="20">
        <v>62</v>
      </c>
      <c r="B36" s="18">
        <v>4</v>
      </c>
      <c r="C36" s="21"/>
      <c r="D36" s="59">
        <v>1</v>
      </c>
      <c r="E36" s="61">
        <v>140.18299999999999</v>
      </c>
      <c r="F36" s="16">
        <v>0.84699999999999998</v>
      </c>
      <c r="G36" s="16">
        <v>0.60385197595815299</v>
      </c>
      <c r="H36" s="16">
        <v>9.6616316153304478</v>
      </c>
      <c r="I36" s="16">
        <v>6.7631421307313131</v>
      </c>
      <c r="J36" s="53"/>
      <c r="K36" s="53"/>
      <c r="L36" s="55"/>
    </row>
    <row r="37" spans="1:12" s="19" customFormat="1">
      <c r="A37" s="57">
        <v>63</v>
      </c>
      <c r="B37" s="57">
        <v>4</v>
      </c>
      <c r="C37" s="58"/>
      <c r="D37" s="57">
        <v>1</v>
      </c>
      <c r="E37" s="62">
        <v>144.386</v>
      </c>
      <c r="F37" s="63">
        <v>0.86899999999999999</v>
      </c>
      <c r="G37" s="63">
        <v>0.6012689266716772</v>
      </c>
      <c r="H37" s="63">
        <v>9.6203028267468351</v>
      </c>
      <c r="I37" s="63">
        <v>6.7342119787227839</v>
      </c>
      <c r="J37" s="39"/>
      <c r="K37" s="13"/>
      <c r="L37" s="47"/>
    </row>
    <row r="38" spans="1:12" s="19" customFormat="1">
      <c r="A38" s="50"/>
      <c r="B38" s="18"/>
      <c r="C38" s="21"/>
      <c r="D38" s="50"/>
      <c r="E38" s="16"/>
      <c r="F38" s="16"/>
      <c r="G38" s="16"/>
      <c r="H38" s="16"/>
      <c r="I38" s="16"/>
      <c r="L38" s="47"/>
    </row>
    <row r="39" spans="1:12" s="19" customFormat="1">
      <c r="A39" s="50"/>
      <c r="B39" s="18"/>
      <c r="C39" s="21"/>
      <c r="D39" s="50"/>
      <c r="E39" s="16"/>
      <c r="F39" s="16"/>
      <c r="G39" s="16"/>
      <c r="H39" s="16"/>
      <c r="I39" s="16"/>
      <c r="L39" s="47"/>
    </row>
    <row r="40" spans="1:12" s="19" customFormat="1">
      <c r="A40" s="50"/>
      <c r="B40" s="18"/>
      <c r="C40" s="21"/>
      <c r="D40" s="50"/>
      <c r="E40" s="16"/>
      <c r="F40" s="16"/>
      <c r="G40" s="16"/>
      <c r="H40" s="16"/>
      <c r="I40" s="16"/>
      <c r="L40" s="47"/>
    </row>
    <row r="41" spans="1:12" s="19" customFormat="1">
      <c r="A41" s="35"/>
      <c r="B41" s="36"/>
      <c r="C41" s="37"/>
      <c r="D41" s="37"/>
      <c r="E41" s="17"/>
      <c r="F41" s="17"/>
      <c r="G41" s="17"/>
      <c r="H41" s="17"/>
      <c r="I41" s="17"/>
      <c r="J41" s="38"/>
      <c r="K41" s="38"/>
      <c r="L41" s="47"/>
    </row>
    <row r="42" spans="1:12" s="19" customFormat="1">
      <c r="A42" s="50"/>
      <c r="B42" s="18"/>
      <c r="D42" s="50"/>
      <c r="E42" s="16"/>
      <c r="F42" s="16"/>
      <c r="G42" s="16"/>
      <c r="H42" s="16"/>
      <c r="I42" s="16"/>
      <c r="L42" s="47"/>
    </row>
    <row r="43" spans="1:12" s="19" customFormat="1">
      <c r="A43" s="50"/>
      <c r="B43" s="18"/>
      <c r="D43" s="50"/>
      <c r="E43" s="16"/>
      <c r="F43" s="54"/>
      <c r="G43" s="16"/>
      <c r="H43" s="16"/>
      <c r="I43" s="16"/>
      <c r="L43" s="47"/>
    </row>
    <row r="44" spans="1:12" s="19" customFormat="1">
      <c r="A44" s="50"/>
      <c r="B44" s="18"/>
      <c r="C44" s="21"/>
      <c r="D44" s="50"/>
      <c r="E44" s="16"/>
      <c r="F44" s="16"/>
      <c r="G44" s="16"/>
      <c r="H44" s="16"/>
      <c r="I44" s="16"/>
      <c r="L44" s="47"/>
    </row>
    <row r="45" spans="1:12" s="19" customFormat="1">
      <c r="A45" s="38"/>
      <c r="B45" s="36"/>
      <c r="C45" s="37"/>
      <c r="D45" s="38"/>
      <c r="E45" s="17"/>
      <c r="F45" s="17"/>
      <c r="G45" s="17"/>
      <c r="H45" s="17"/>
      <c r="I45" s="17"/>
      <c r="J45" s="38"/>
      <c r="K45" s="38"/>
      <c r="L45" s="47"/>
    </row>
    <row r="46" spans="1:12" s="19" customFormat="1"/>
    <row r="47" spans="1:12" s="19" customFormat="1"/>
    <row r="48" spans="1:12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</sheetData>
  <sortState ref="A14:I37">
    <sortCondition ref="A14:A37"/>
    <sortCondition ref="B14:B37"/>
  </sortState>
  <phoneticPr fontId="0" type="noConversion"/>
  <pageMargins left="0.75" right="0.75" top="1" bottom="1" header="0.5" footer="0.5"/>
  <pageSetup scale="62" fitToHeight="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9" sqref="F49"/>
    </sheetView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samanp</cp:lastModifiedBy>
  <cp:lastPrinted>2009-12-29T00:46:53Z</cp:lastPrinted>
  <dcterms:created xsi:type="dcterms:W3CDTF">2009-03-24T23:41:44Z</dcterms:created>
  <dcterms:modified xsi:type="dcterms:W3CDTF">2012-05-25T21:54:20Z</dcterms:modified>
</cp:coreProperties>
</file>