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15" windowWidth="14940" windowHeight="86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68" i="1" l="1"/>
  <c r="F68" i="1"/>
  <c r="G64" i="1"/>
  <c r="F64" i="1"/>
  <c r="G52" i="1"/>
  <c r="F52" i="1"/>
  <c r="G40" i="1"/>
  <c r="F40" i="1"/>
  <c r="G27" i="1"/>
  <c r="F27" i="1"/>
  <c r="S17" i="1"/>
  <c r="S16" i="1"/>
  <c r="S8" i="1"/>
  <c r="S7" i="1"/>
  <c r="G14" i="1"/>
  <c r="F14" i="1"/>
  <c r="G3" i="1"/>
  <c r="F3" i="1"/>
  <c r="S43" i="1"/>
  <c r="S42" i="1"/>
</calcChain>
</file>

<file path=xl/sharedStrings.xml><?xml version="1.0" encoding="utf-8"?>
<sst xmlns="http://schemas.openxmlformats.org/spreadsheetml/2006/main" count="107" uniqueCount="85">
  <si>
    <t>station</t>
  </si>
  <si>
    <t>ctdfile</t>
  </si>
  <si>
    <t>ctd depth (m)</t>
  </si>
  <si>
    <t>date</t>
  </si>
  <si>
    <t>latitude (N)</t>
  </si>
  <si>
    <t>longitude (W)</t>
  </si>
  <si>
    <t>location</t>
  </si>
  <si>
    <t>rosette</t>
  </si>
  <si>
    <t>DO #</t>
  </si>
  <si>
    <t xml:space="preserve"> chl #</t>
  </si>
  <si>
    <t>salinity #</t>
  </si>
  <si>
    <t>nutrient #</t>
  </si>
  <si>
    <t>phytoplankton #</t>
  </si>
  <si>
    <t>Comments</t>
  </si>
  <si>
    <t>depth (m)</t>
  </si>
  <si>
    <t>weather</t>
  </si>
  <si>
    <t>secchi (m)</t>
  </si>
  <si>
    <t>C506</t>
  </si>
  <si>
    <t>Surface</t>
  </si>
  <si>
    <t>Thermocline</t>
  </si>
  <si>
    <t>Bottom</t>
  </si>
  <si>
    <t>C209</t>
  </si>
  <si>
    <t>Puyallup River Mouth</t>
  </si>
  <si>
    <t>Thea Foss Waterway</t>
  </si>
  <si>
    <t>C5010</t>
  </si>
  <si>
    <t>No sediment sample</t>
  </si>
  <si>
    <t>Hole in phytoplankton net cod piece</t>
  </si>
  <si>
    <t>C210</t>
  </si>
  <si>
    <t>C507</t>
  </si>
  <si>
    <t>C508</t>
  </si>
  <si>
    <t>Center</t>
  </si>
  <si>
    <t>C501</t>
  </si>
  <si>
    <t>C517</t>
  </si>
  <si>
    <t xml:space="preserve">  </t>
  </si>
  <si>
    <t xml:space="preserve"> </t>
  </si>
  <si>
    <t>partly sunny, flat seas, no wind</t>
  </si>
  <si>
    <t>Vessel: Cheryl Greengrove, Lauren Reetz, Maddi Drescher, Richard Davis, Brandon Spencer, Shirley Low, Captain Chris Burke, Mate Bill Essmeier</t>
  </si>
  <si>
    <t>C09</t>
  </si>
  <si>
    <t>Repositioned after surface bottle; location OK</t>
  </si>
  <si>
    <t>Repositioned before CTD collection, depth 42m; location OK</t>
  </si>
  <si>
    <t>station depth (m)</t>
  </si>
  <si>
    <t>time (local) PDT</t>
  </si>
  <si>
    <t>Sediment: odorless, brown/gray; sandy, colloidal; contained</t>
  </si>
  <si>
    <t>many little shells, wood pieces</t>
  </si>
  <si>
    <t>Sediment Sampled (VanVeen), depth 42m</t>
  </si>
  <si>
    <t>40*</t>
  </si>
  <si>
    <t>* sodium azide may not have pumped, added again so it</t>
  </si>
  <si>
    <t>may have been added twice</t>
  </si>
  <si>
    <t>C200</t>
  </si>
  <si>
    <t>C205</t>
  </si>
  <si>
    <t>Sediment: odorless, brown/gray; sandy, contained</t>
  </si>
  <si>
    <t>a worm, tiny shells</t>
  </si>
  <si>
    <t>Tide:  very low; shoal exposed at mouth of Puyallup River</t>
  </si>
  <si>
    <t>Sewage Outflow Buoy</t>
  </si>
  <si>
    <t>C42</t>
  </si>
  <si>
    <t>C521</t>
  </si>
  <si>
    <t>**</t>
  </si>
  <si>
    <t>** no 2nd sample bottom chlorophyl, ran out of H20</t>
  </si>
  <si>
    <t>sunny, light clouds</t>
  </si>
  <si>
    <t>chemical for bottom DO looked a little odd for bottom</t>
  </si>
  <si>
    <t>Hylebos</t>
  </si>
  <si>
    <t>C3001</t>
  </si>
  <si>
    <t>21*</t>
  </si>
  <si>
    <t>C512</t>
  </si>
  <si>
    <t>* upside down cap</t>
  </si>
  <si>
    <t>Sediment Sampled (VanVeen), depth 57m, 11:14am</t>
  </si>
  <si>
    <t>sunny, slightly overcast</t>
  </si>
  <si>
    <t>Sediment Sampled (VanVeen), depth 16.1m, 2:45pm</t>
  </si>
  <si>
    <t xml:space="preserve">Sediment: brown/gray; silty sand; contained worm, </t>
  </si>
  <si>
    <t>shell bits</t>
  </si>
  <si>
    <t>C513</t>
  </si>
  <si>
    <t>C310</t>
  </si>
  <si>
    <t>C28</t>
  </si>
  <si>
    <t>C18 UWT29</t>
  </si>
  <si>
    <t>partially overcast, calm seas</t>
  </si>
  <si>
    <t>partly sunny, calm seas, no wind</t>
  </si>
  <si>
    <t>Microplastics sample (tow)</t>
  </si>
  <si>
    <t>around 11th St Bridge</t>
  </si>
  <si>
    <t>around station 8 Thea Foss Wtrwy</t>
  </si>
  <si>
    <t>Tow for 15 minutes from Station 8 Thea Foss Waterway</t>
  </si>
  <si>
    <t>to approximately 11th Street Bridge</t>
  </si>
  <si>
    <t>Flow meter start: 537067</t>
  </si>
  <si>
    <t>Flow meter end:  562754</t>
  </si>
  <si>
    <t>Vessel: Cheryl Greengrove, Taylor Wesenberg, Rafi Azami, Michelle Brant, Corey, Captain Chris Burke, Mate Bill Essmeier</t>
  </si>
  <si>
    <t>Note:  2nd cast made with ctd (1st cast opened)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</si>
</sst>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wrapText="1"/>
    </xf>
    <xf numFmtId="20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14" fontId="2" fillId="0" borderId="1" xfId="0" applyNumberFormat="1" applyFont="1" applyBorder="1" applyAlignment="1">
      <alignment horizontal="center" wrapText="1"/>
    </xf>
    <xf numFmtId="20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9"/>
  <sheetViews>
    <sheetView tabSelected="1" zoomScale="80" zoomScaleNormal="80" workbookViewId="0">
      <pane xSplit="3" ySplit="1" topLeftCell="J16" activePane="bottomRight" state="frozen"/>
      <selection pane="topRight" activeCell="D1" sqref="D1"/>
      <selection pane="bottomLeft" activeCell="A2" sqref="A2"/>
      <selection pane="bottomRight" activeCell="S35" sqref="S35"/>
    </sheetView>
  </sheetViews>
  <sheetFormatPr defaultRowHeight="12.75" x14ac:dyDescent="0.2"/>
  <cols>
    <col min="1" max="1" width="8" style="7" bestFit="1" customWidth="1"/>
    <col min="2" max="2" width="7.28515625" style="7" bestFit="1" customWidth="1"/>
    <col min="3" max="3" width="14.5703125" style="7" bestFit="1" customWidth="1"/>
    <col min="4" max="4" width="9.85546875" style="7" bestFit="1" customWidth="1"/>
    <col min="5" max="5" width="12.140625" style="5" bestFit="1" customWidth="1"/>
    <col min="6" max="6" width="13" style="7" bestFit="1" customWidth="1"/>
    <col min="7" max="7" width="14.42578125" style="7" bestFit="1" customWidth="1"/>
    <col min="8" max="8" width="10.85546875" style="7" bestFit="1" customWidth="1"/>
    <col min="9" max="9" width="20.28515625" style="9" bestFit="1" customWidth="1"/>
    <col min="10" max="10" width="8.5703125" style="7" bestFit="1" customWidth="1"/>
    <col min="11" max="11" width="10.85546875" style="7" bestFit="1" customWidth="1"/>
    <col min="12" max="12" width="5.5703125" style="7" bestFit="1" customWidth="1"/>
    <col min="13" max="13" width="6.7109375" style="7" bestFit="1" customWidth="1"/>
    <col min="14" max="14" width="9.85546875" style="7" bestFit="1" customWidth="1"/>
    <col min="15" max="15" width="10.7109375" style="7" bestFit="1" customWidth="1"/>
    <col min="16" max="16" width="17.140625" style="7" bestFit="1" customWidth="1"/>
    <col min="17" max="17" width="9.42578125" style="9" bestFit="1" customWidth="1"/>
    <col min="18" max="18" width="11.5703125" style="9" bestFit="1" customWidth="1"/>
    <col min="19" max="19" width="53.5703125" style="9" customWidth="1"/>
    <col min="20" max="16384" width="9.140625" style="7"/>
  </cols>
  <sheetData>
    <row r="1" spans="1:19" s="1" customFormat="1" ht="25.5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41</v>
      </c>
      <c r="F1" s="1" t="s">
        <v>4</v>
      </c>
      <c r="G1" s="1" t="s">
        <v>5</v>
      </c>
      <c r="H1" s="1" t="s">
        <v>40</v>
      </c>
      <c r="I1" s="1" t="s">
        <v>6</v>
      </c>
      <c r="J1" s="1" t="s">
        <v>7</v>
      </c>
      <c r="K1" s="1" t="s">
        <v>14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15</v>
      </c>
      <c r="R1" s="1" t="s">
        <v>16</v>
      </c>
      <c r="S1" s="1" t="s">
        <v>13</v>
      </c>
    </row>
    <row r="2" spans="1:19" x14ac:dyDescent="0.2">
      <c r="D2" s="8"/>
      <c r="I2" s="6"/>
      <c r="J2" s="3"/>
      <c r="K2" s="3"/>
      <c r="L2" s="3"/>
    </row>
    <row r="3" spans="1:19" ht="51" x14ac:dyDescent="0.2">
      <c r="A3" s="1">
        <v>8</v>
      </c>
      <c r="B3" s="3"/>
      <c r="C3" s="1">
        <v>38</v>
      </c>
      <c r="D3" s="4">
        <v>41740</v>
      </c>
      <c r="E3" s="2">
        <v>0.39305555555555555</v>
      </c>
      <c r="F3" s="3">
        <f>47+(15.907/60)</f>
        <v>47.265116666666664</v>
      </c>
      <c r="G3" s="3">
        <f>-122-(26.294/60)</f>
        <v>-122.43823333333333</v>
      </c>
      <c r="H3" s="7">
        <v>30</v>
      </c>
      <c r="I3" s="6" t="s">
        <v>23</v>
      </c>
      <c r="J3" s="3"/>
      <c r="K3" s="3">
        <v>1</v>
      </c>
      <c r="L3" s="3" t="s">
        <v>45</v>
      </c>
      <c r="M3" s="3" t="s">
        <v>17</v>
      </c>
      <c r="O3" s="3">
        <v>3018</v>
      </c>
      <c r="P3" s="7" t="s">
        <v>18</v>
      </c>
      <c r="Q3" s="6" t="s">
        <v>35</v>
      </c>
      <c r="R3" s="6">
        <v>2.5</v>
      </c>
      <c r="S3" s="1" t="s">
        <v>36</v>
      </c>
    </row>
    <row r="4" spans="1:19" x14ac:dyDescent="0.2">
      <c r="D4" s="8"/>
      <c r="F4" s="3"/>
      <c r="I4" s="6"/>
      <c r="J4" s="3"/>
      <c r="K4" s="3"/>
      <c r="L4" s="3">
        <v>9</v>
      </c>
      <c r="M4" s="3" t="s">
        <v>31</v>
      </c>
      <c r="S4" s="3" t="s">
        <v>38</v>
      </c>
    </row>
    <row r="5" spans="1:19" x14ac:dyDescent="0.2">
      <c r="D5" s="8"/>
      <c r="F5" s="3"/>
      <c r="I5" s="6"/>
      <c r="J5" s="3"/>
      <c r="K5" s="3">
        <v>4</v>
      </c>
      <c r="L5" s="3" t="s">
        <v>33</v>
      </c>
      <c r="M5" s="3" t="s">
        <v>34</v>
      </c>
      <c r="O5" s="7" t="s">
        <v>34</v>
      </c>
      <c r="P5" s="7" t="s">
        <v>19</v>
      </c>
      <c r="S5" s="3" t="s">
        <v>39</v>
      </c>
    </row>
    <row r="6" spans="1:19" x14ac:dyDescent="0.2">
      <c r="D6" s="8"/>
      <c r="F6" s="3"/>
      <c r="I6" s="6"/>
      <c r="J6" s="3"/>
      <c r="K6" s="3"/>
      <c r="L6" s="3" t="s">
        <v>34</v>
      </c>
      <c r="M6" s="3" t="s">
        <v>34</v>
      </c>
      <c r="S6" s="6" t="s">
        <v>44</v>
      </c>
    </row>
    <row r="7" spans="1:19" x14ac:dyDescent="0.2">
      <c r="D7" s="8"/>
      <c r="F7" s="3"/>
      <c r="I7" s="6"/>
      <c r="J7" s="3"/>
      <c r="K7" s="3">
        <v>37</v>
      </c>
      <c r="L7" s="3">
        <v>49</v>
      </c>
      <c r="M7" s="3" t="s">
        <v>24</v>
      </c>
      <c r="O7" s="7">
        <v>3023</v>
      </c>
      <c r="P7" s="7" t="s">
        <v>20</v>
      </c>
      <c r="S7" s="3">
        <f>47+(15.833/60)</f>
        <v>47.263883333333332</v>
      </c>
    </row>
    <row r="8" spans="1:19" x14ac:dyDescent="0.2">
      <c r="D8" s="8"/>
      <c r="F8" s="3"/>
      <c r="I8" s="6"/>
      <c r="J8" s="3"/>
      <c r="K8" s="3"/>
      <c r="L8" s="3">
        <v>55</v>
      </c>
      <c r="M8" s="3" t="s">
        <v>37</v>
      </c>
      <c r="O8" s="3"/>
      <c r="P8" s="3"/>
      <c r="S8" s="3">
        <f>-122-(26.34/60)</f>
        <v>-122.43899999999999</v>
      </c>
    </row>
    <row r="9" spans="1:19" x14ac:dyDescent="0.2">
      <c r="D9" s="8"/>
      <c r="F9" s="3"/>
      <c r="I9" s="6"/>
      <c r="J9" s="3"/>
      <c r="K9" s="3"/>
      <c r="L9" s="3"/>
      <c r="M9" s="3"/>
      <c r="S9" s="9" t="s">
        <v>42</v>
      </c>
    </row>
    <row r="10" spans="1:19" x14ac:dyDescent="0.2">
      <c r="F10" s="3"/>
      <c r="I10" s="6"/>
      <c r="J10" s="3"/>
      <c r="K10" s="3"/>
      <c r="L10" s="3"/>
      <c r="M10" s="3"/>
      <c r="O10" s="3"/>
      <c r="P10" s="3"/>
      <c r="S10" s="9" t="s">
        <v>43</v>
      </c>
    </row>
    <row r="11" spans="1:19" x14ac:dyDescent="0.2">
      <c r="F11" s="3"/>
      <c r="I11" s="6"/>
      <c r="J11" s="3"/>
      <c r="K11" s="3"/>
      <c r="L11" s="3"/>
      <c r="M11" s="3"/>
      <c r="P11" s="3"/>
      <c r="S11" s="9" t="s">
        <v>46</v>
      </c>
    </row>
    <row r="12" spans="1:19" x14ac:dyDescent="0.2">
      <c r="F12" s="3"/>
      <c r="I12" s="6"/>
      <c r="J12" s="3"/>
      <c r="K12" s="3"/>
      <c r="L12" s="3"/>
      <c r="S12" s="6" t="s">
        <v>47</v>
      </c>
    </row>
    <row r="13" spans="1:19" s="6" customFormat="1" x14ac:dyDescent="0.2">
      <c r="D13" s="10"/>
      <c r="E13" s="11"/>
      <c r="F13" s="3"/>
    </row>
    <row r="14" spans="1:19" ht="51" x14ac:dyDescent="0.2">
      <c r="A14" s="7">
        <v>7</v>
      </c>
      <c r="B14" s="3"/>
      <c r="C14" s="7">
        <v>43</v>
      </c>
      <c r="D14" s="4">
        <v>41740</v>
      </c>
      <c r="E14" s="5">
        <v>0.44722222222222219</v>
      </c>
      <c r="F14" s="3">
        <f>47+(16.527/60)</f>
        <v>47.275449999999999</v>
      </c>
      <c r="G14" s="3">
        <f>-122-(25.765/60)</f>
        <v>-122.42941666666667</v>
      </c>
      <c r="H14" s="7">
        <v>44</v>
      </c>
      <c r="I14" s="7" t="s">
        <v>22</v>
      </c>
      <c r="J14" s="3"/>
      <c r="K14" s="3">
        <v>1</v>
      </c>
      <c r="L14" s="3">
        <v>48</v>
      </c>
      <c r="M14" s="3" t="s">
        <v>21</v>
      </c>
      <c r="O14" s="3">
        <v>3012</v>
      </c>
      <c r="P14" s="7" t="s">
        <v>18</v>
      </c>
      <c r="Q14" s="6" t="s">
        <v>35</v>
      </c>
      <c r="R14" s="9">
        <v>2.5</v>
      </c>
      <c r="S14" s="1" t="s">
        <v>36</v>
      </c>
    </row>
    <row r="15" spans="1:19" x14ac:dyDescent="0.2">
      <c r="D15" s="8"/>
      <c r="I15" s="6"/>
      <c r="J15" s="3"/>
      <c r="K15" s="3"/>
      <c r="L15" s="3">
        <v>22</v>
      </c>
      <c r="M15" s="3" t="s">
        <v>48</v>
      </c>
      <c r="S15" s="6" t="s">
        <v>65</v>
      </c>
    </row>
    <row r="16" spans="1:19" x14ac:dyDescent="0.2">
      <c r="D16" s="8"/>
      <c r="I16" s="6"/>
      <c r="J16" s="3"/>
      <c r="K16" s="3">
        <v>4</v>
      </c>
      <c r="L16" s="3"/>
      <c r="M16" s="3"/>
      <c r="O16" s="3"/>
      <c r="P16" s="3" t="s">
        <v>19</v>
      </c>
      <c r="S16" s="3">
        <f>47+(16.527/60)</f>
        <v>47.275449999999999</v>
      </c>
    </row>
    <row r="17" spans="1:19" x14ac:dyDescent="0.2">
      <c r="D17" s="8"/>
      <c r="I17" s="6"/>
      <c r="J17" s="3"/>
      <c r="K17" s="3"/>
      <c r="L17" s="3"/>
      <c r="M17" s="3"/>
      <c r="S17" s="3">
        <f>-122-(25.765/60)</f>
        <v>-122.42941666666667</v>
      </c>
    </row>
    <row r="18" spans="1:19" x14ac:dyDescent="0.2">
      <c r="I18" s="6"/>
      <c r="J18" s="3"/>
      <c r="K18" s="3">
        <v>42</v>
      </c>
      <c r="L18" s="3">
        <v>30</v>
      </c>
      <c r="M18" s="3" t="s">
        <v>28</v>
      </c>
      <c r="O18" s="3">
        <v>1437</v>
      </c>
      <c r="P18" s="3" t="s">
        <v>20</v>
      </c>
      <c r="S18" s="9" t="s">
        <v>50</v>
      </c>
    </row>
    <row r="19" spans="1:19" x14ac:dyDescent="0.2">
      <c r="I19" s="6"/>
      <c r="J19" s="3"/>
      <c r="K19" s="3"/>
      <c r="L19" s="3">
        <v>59</v>
      </c>
      <c r="M19" s="3" t="s">
        <v>49</v>
      </c>
      <c r="P19" s="3"/>
      <c r="S19" s="9" t="s">
        <v>51</v>
      </c>
    </row>
    <row r="20" spans="1:19" x14ac:dyDescent="0.2">
      <c r="I20" s="6"/>
      <c r="J20" s="3"/>
      <c r="K20" s="3"/>
      <c r="L20" s="3"/>
    </row>
    <row r="21" spans="1:19" x14ac:dyDescent="0.2">
      <c r="B21" s="3"/>
      <c r="D21" s="4"/>
      <c r="F21" s="3"/>
      <c r="G21" s="3"/>
      <c r="I21" s="6"/>
      <c r="J21" s="3"/>
      <c r="K21" s="3"/>
      <c r="L21" s="3"/>
      <c r="M21" s="3"/>
      <c r="O21" s="3"/>
      <c r="Q21" s="6"/>
      <c r="S21" s="6" t="s">
        <v>52</v>
      </c>
    </row>
    <row r="22" spans="1:19" x14ac:dyDescent="0.2">
      <c r="D22" s="8"/>
      <c r="I22" s="6"/>
      <c r="J22" s="3"/>
      <c r="K22" s="3"/>
      <c r="L22" s="3"/>
      <c r="M22" s="3"/>
      <c r="S22" s="12"/>
    </row>
    <row r="23" spans="1:19" x14ac:dyDescent="0.2">
      <c r="D23" s="8"/>
      <c r="I23" s="6"/>
      <c r="J23" s="3"/>
      <c r="K23" s="3"/>
      <c r="L23" s="3"/>
      <c r="M23" s="3"/>
      <c r="O23" s="3"/>
      <c r="P23" s="3"/>
      <c r="S23" s="6"/>
    </row>
    <row r="24" spans="1:19" x14ac:dyDescent="0.2">
      <c r="D24" s="8"/>
      <c r="I24" s="6"/>
      <c r="J24" s="3"/>
      <c r="K24" s="3"/>
      <c r="L24" s="3"/>
      <c r="M24" s="3"/>
      <c r="S24" s="3"/>
    </row>
    <row r="25" spans="1:19" x14ac:dyDescent="0.2">
      <c r="I25" s="6"/>
      <c r="J25" s="3"/>
      <c r="K25" s="3"/>
      <c r="L25" s="3"/>
      <c r="M25" s="3"/>
      <c r="O25" s="3"/>
      <c r="P25" s="3"/>
      <c r="S25" s="6"/>
    </row>
    <row r="26" spans="1:19" x14ac:dyDescent="0.2">
      <c r="I26" s="6"/>
      <c r="J26" s="3"/>
      <c r="K26" s="3"/>
      <c r="L26" s="3"/>
      <c r="M26" s="3"/>
      <c r="P26" s="3"/>
      <c r="S26" s="6"/>
    </row>
    <row r="27" spans="1:19" ht="38.25" x14ac:dyDescent="0.2">
      <c r="A27" s="7">
        <v>6</v>
      </c>
      <c r="B27" s="3"/>
      <c r="C27" s="7">
        <v>45.1</v>
      </c>
      <c r="D27" s="4">
        <v>41740</v>
      </c>
      <c r="E27" s="5">
        <v>5.347222222222222E-2</v>
      </c>
      <c r="F27" s="3">
        <f>47+(16.656/60)</f>
        <v>47.2776</v>
      </c>
      <c r="G27" s="3">
        <f>-122-(25.298/60)</f>
        <v>-122.42163333333333</v>
      </c>
      <c r="H27" s="7">
        <v>42.7</v>
      </c>
      <c r="I27" s="7" t="s">
        <v>53</v>
      </c>
      <c r="J27" s="3"/>
      <c r="K27" s="3">
        <v>1</v>
      </c>
      <c r="L27" s="3">
        <v>61</v>
      </c>
      <c r="M27" s="3" t="s">
        <v>54</v>
      </c>
      <c r="O27" s="3">
        <v>3024</v>
      </c>
      <c r="P27" s="7" t="s">
        <v>18</v>
      </c>
      <c r="Q27" s="6" t="s">
        <v>58</v>
      </c>
      <c r="R27" s="9">
        <v>3.1</v>
      </c>
      <c r="S27" s="1" t="s">
        <v>83</v>
      </c>
    </row>
    <row r="28" spans="1:19" x14ac:dyDescent="0.2">
      <c r="D28" s="8"/>
      <c r="I28" s="6"/>
      <c r="J28" s="3"/>
      <c r="K28" s="3"/>
      <c r="L28" s="3">
        <v>67</v>
      </c>
      <c r="M28" s="3" t="s">
        <v>55</v>
      </c>
      <c r="S28" s="6" t="s">
        <v>25</v>
      </c>
    </row>
    <row r="29" spans="1:19" x14ac:dyDescent="0.2">
      <c r="D29" s="8"/>
      <c r="I29" s="6"/>
      <c r="J29" s="3"/>
      <c r="K29" s="3">
        <v>4</v>
      </c>
      <c r="L29" s="3"/>
      <c r="M29" s="3"/>
      <c r="O29" s="3"/>
      <c r="P29" s="3" t="s">
        <v>19</v>
      </c>
      <c r="S29" s="3"/>
    </row>
    <row r="30" spans="1:19" x14ac:dyDescent="0.2">
      <c r="D30" s="8"/>
      <c r="I30" s="6"/>
      <c r="J30" s="3"/>
      <c r="K30" s="3"/>
      <c r="L30" s="3"/>
      <c r="M30" s="3"/>
      <c r="S30" s="3" t="s">
        <v>59</v>
      </c>
    </row>
    <row r="31" spans="1:19" x14ac:dyDescent="0.2">
      <c r="I31" s="6"/>
      <c r="J31" s="3"/>
      <c r="K31" s="3">
        <v>41</v>
      </c>
      <c r="L31" s="3">
        <v>68</v>
      </c>
      <c r="M31" s="3" t="s">
        <v>29</v>
      </c>
      <c r="O31" s="3">
        <v>3011</v>
      </c>
      <c r="P31" s="3" t="s">
        <v>20</v>
      </c>
    </row>
    <row r="32" spans="1:19" x14ac:dyDescent="0.2">
      <c r="I32" s="6"/>
      <c r="J32" s="3"/>
      <c r="K32" s="3"/>
      <c r="L32" s="3">
        <v>51</v>
      </c>
      <c r="M32" s="3" t="s">
        <v>56</v>
      </c>
      <c r="P32" s="3"/>
      <c r="S32" s="9" t="s">
        <v>57</v>
      </c>
    </row>
    <row r="33" spans="1:19" x14ac:dyDescent="0.2">
      <c r="I33" s="6"/>
      <c r="J33" s="3"/>
      <c r="K33" s="3"/>
      <c r="L33" s="3"/>
    </row>
    <row r="34" spans="1:19" x14ac:dyDescent="0.2">
      <c r="B34" s="3"/>
      <c r="D34" s="4"/>
      <c r="F34" s="3"/>
      <c r="G34" s="3"/>
      <c r="I34" s="6"/>
      <c r="J34" s="3"/>
      <c r="K34" s="3"/>
      <c r="L34" s="3"/>
      <c r="M34" s="3"/>
      <c r="O34" s="3"/>
      <c r="Q34" s="6"/>
      <c r="S34" s="6" t="s">
        <v>84</v>
      </c>
    </row>
    <row r="35" spans="1:19" x14ac:dyDescent="0.2">
      <c r="D35" s="8"/>
      <c r="I35" s="6"/>
      <c r="J35" s="3"/>
      <c r="K35" s="3"/>
      <c r="L35" s="3"/>
      <c r="M35" s="3"/>
      <c r="S35" s="12"/>
    </row>
    <row r="36" spans="1:19" x14ac:dyDescent="0.2">
      <c r="D36" s="8"/>
      <c r="I36" s="6"/>
      <c r="J36" s="3"/>
      <c r="K36" s="3"/>
      <c r="L36" s="3"/>
      <c r="M36" s="3"/>
      <c r="O36" s="3"/>
      <c r="P36" s="3"/>
      <c r="S36" s="6"/>
    </row>
    <row r="37" spans="1:19" x14ac:dyDescent="0.2">
      <c r="D37" s="8"/>
      <c r="I37" s="6"/>
      <c r="J37" s="3"/>
      <c r="K37" s="3"/>
      <c r="L37" s="3"/>
      <c r="M37" s="3"/>
      <c r="S37" s="3"/>
    </row>
    <row r="38" spans="1:19" x14ac:dyDescent="0.2">
      <c r="I38" s="6"/>
      <c r="J38" s="3"/>
      <c r="K38" s="3"/>
      <c r="L38" s="3"/>
      <c r="M38" s="3"/>
      <c r="O38" s="3"/>
      <c r="P38" s="3"/>
      <c r="S38" s="6"/>
    </row>
    <row r="39" spans="1:19" x14ac:dyDescent="0.2">
      <c r="I39" s="6"/>
      <c r="J39" s="3"/>
      <c r="K39" s="3"/>
      <c r="L39" s="3"/>
      <c r="M39" s="3"/>
      <c r="P39" s="3"/>
      <c r="S39" s="6"/>
    </row>
    <row r="40" spans="1:19" ht="38.25" x14ac:dyDescent="0.2">
      <c r="A40" s="7">
        <v>5</v>
      </c>
      <c r="B40" s="3"/>
      <c r="C40" s="7">
        <v>11</v>
      </c>
      <c r="D40" s="4">
        <v>41740</v>
      </c>
      <c r="E40" s="5">
        <v>0.10069444444444443</v>
      </c>
      <c r="F40" s="3">
        <f>47+(17.196/60)</f>
        <v>47.2866</v>
      </c>
      <c r="G40" s="3">
        <f>-122-(24.929/60)</f>
        <v>-122.41548333333333</v>
      </c>
      <c r="H40" s="7">
        <v>15</v>
      </c>
      <c r="I40" s="6" t="s">
        <v>60</v>
      </c>
      <c r="J40" s="3"/>
      <c r="K40" s="3">
        <v>1</v>
      </c>
      <c r="L40" s="3" t="s">
        <v>62</v>
      </c>
      <c r="M40" s="3" t="s">
        <v>32</v>
      </c>
      <c r="O40" s="3">
        <v>1435</v>
      </c>
      <c r="P40" s="7" t="s">
        <v>18</v>
      </c>
      <c r="Q40" s="6" t="s">
        <v>66</v>
      </c>
      <c r="R40" s="9">
        <v>3.5</v>
      </c>
      <c r="S40" s="1" t="s">
        <v>83</v>
      </c>
    </row>
    <row r="41" spans="1:19" x14ac:dyDescent="0.2">
      <c r="D41" s="8"/>
      <c r="I41" s="6"/>
      <c r="J41" s="3"/>
      <c r="K41" s="3"/>
      <c r="L41" s="3">
        <v>37</v>
      </c>
      <c r="M41" s="3" t="s">
        <v>63</v>
      </c>
      <c r="S41" s="6" t="s">
        <v>67</v>
      </c>
    </row>
    <row r="42" spans="1:19" x14ac:dyDescent="0.2">
      <c r="D42" s="8"/>
      <c r="I42" s="6"/>
      <c r="J42" s="3"/>
      <c r="K42" s="3">
        <v>4</v>
      </c>
      <c r="L42" s="3"/>
      <c r="M42" s="3"/>
      <c r="O42" s="3"/>
      <c r="P42" s="3" t="s">
        <v>19</v>
      </c>
      <c r="S42" s="3">
        <f>47+(16/60)+(28.5/3600)</f>
        <v>47.274583333333332</v>
      </c>
    </row>
    <row r="43" spans="1:19" x14ac:dyDescent="0.2">
      <c r="D43" s="8"/>
      <c r="I43" s="6"/>
      <c r="J43" s="3"/>
      <c r="K43" s="3"/>
      <c r="L43" s="3"/>
      <c r="M43" s="3"/>
      <c r="S43" s="3">
        <f>-122-(26/60)-(3.8/3600)</f>
        <v>-122.43438888888889</v>
      </c>
    </row>
    <row r="44" spans="1:19" x14ac:dyDescent="0.2">
      <c r="I44" s="6"/>
      <c r="J44" s="3"/>
      <c r="K44" s="3">
        <v>10</v>
      </c>
      <c r="L44" s="3">
        <v>54</v>
      </c>
      <c r="M44" s="3" t="s">
        <v>61</v>
      </c>
      <c r="O44" s="3">
        <v>6154</v>
      </c>
      <c r="P44" s="3" t="s">
        <v>20</v>
      </c>
      <c r="S44" s="9" t="s">
        <v>68</v>
      </c>
    </row>
    <row r="45" spans="1:19" x14ac:dyDescent="0.2">
      <c r="I45" s="6"/>
      <c r="J45" s="3"/>
      <c r="K45" s="3"/>
      <c r="L45" s="3">
        <v>28</v>
      </c>
      <c r="M45" s="3" t="s">
        <v>27</v>
      </c>
      <c r="P45" s="3"/>
      <c r="S45" s="9" t="s">
        <v>69</v>
      </c>
    </row>
    <row r="46" spans="1:19" x14ac:dyDescent="0.2">
      <c r="I46" s="6"/>
      <c r="J46" s="3"/>
      <c r="K46" s="3"/>
      <c r="L46" s="3"/>
      <c r="S46" s="9" t="s">
        <v>64</v>
      </c>
    </row>
    <row r="47" spans="1:19" x14ac:dyDescent="0.2">
      <c r="B47" s="3"/>
      <c r="D47" s="4"/>
      <c r="F47" s="3"/>
      <c r="G47" s="3"/>
      <c r="I47" s="6"/>
      <c r="J47" s="3"/>
      <c r="K47" s="3"/>
      <c r="L47" s="3"/>
      <c r="M47" s="3"/>
      <c r="O47" s="3"/>
      <c r="Q47" s="6"/>
      <c r="S47" s="6"/>
    </row>
    <row r="48" spans="1:19" x14ac:dyDescent="0.2">
      <c r="D48" s="8"/>
      <c r="I48" s="6"/>
      <c r="J48" s="3"/>
      <c r="K48" s="3"/>
      <c r="L48" s="3"/>
      <c r="M48" s="3"/>
      <c r="S48" s="12"/>
    </row>
    <row r="49" spans="1:19" x14ac:dyDescent="0.2">
      <c r="D49" s="8"/>
      <c r="I49" s="6"/>
      <c r="J49" s="3"/>
      <c r="K49" s="3"/>
      <c r="L49" s="3"/>
      <c r="M49" s="3"/>
      <c r="O49" s="3"/>
      <c r="P49" s="3"/>
      <c r="S49" s="6"/>
    </row>
    <row r="50" spans="1:19" x14ac:dyDescent="0.2">
      <c r="D50" s="8"/>
      <c r="I50" s="6"/>
      <c r="J50" s="3"/>
      <c r="K50" s="3"/>
      <c r="L50" s="3"/>
      <c r="M50" s="3"/>
      <c r="S50" s="3"/>
    </row>
    <row r="51" spans="1:19" x14ac:dyDescent="0.2">
      <c r="I51" s="6"/>
      <c r="J51" s="3"/>
      <c r="K51" s="3"/>
      <c r="L51" s="3"/>
      <c r="M51" s="3"/>
      <c r="O51" s="3"/>
      <c r="P51" s="3"/>
      <c r="S51" s="6"/>
    </row>
    <row r="52" spans="1:19" ht="51" x14ac:dyDescent="0.2">
      <c r="A52" s="7">
        <v>4</v>
      </c>
      <c r="B52" s="3"/>
      <c r="C52" s="7">
        <v>121</v>
      </c>
      <c r="D52" s="4">
        <v>41740</v>
      </c>
      <c r="E52" s="5">
        <v>0.125</v>
      </c>
      <c r="F52" s="3">
        <f>47+(17.288/60)</f>
        <v>47.288133333333334</v>
      </c>
      <c r="G52" s="3">
        <f>-122-(26.461/60)</f>
        <v>-122.44101666666667</v>
      </c>
      <c r="H52" s="7">
        <v>127</v>
      </c>
      <c r="I52" s="7" t="s">
        <v>30</v>
      </c>
      <c r="J52" s="3"/>
      <c r="K52" s="3">
        <v>1</v>
      </c>
      <c r="L52" s="3">
        <v>46</v>
      </c>
      <c r="M52" s="3" t="s">
        <v>70</v>
      </c>
      <c r="O52" s="3">
        <v>1456</v>
      </c>
      <c r="P52" s="7" t="s">
        <v>18</v>
      </c>
      <c r="Q52" s="6" t="s">
        <v>74</v>
      </c>
      <c r="R52" s="9">
        <v>2.1</v>
      </c>
      <c r="S52" s="1" t="s">
        <v>83</v>
      </c>
    </row>
    <row r="53" spans="1:19" x14ac:dyDescent="0.2">
      <c r="D53" s="8"/>
      <c r="I53" s="6"/>
      <c r="J53" s="3"/>
      <c r="K53" s="3"/>
      <c r="L53" s="3">
        <v>53</v>
      </c>
      <c r="M53" s="3" t="s">
        <v>71</v>
      </c>
      <c r="S53" s="6" t="s">
        <v>25</v>
      </c>
    </row>
    <row r="54" spans="1:19" x14ac:dyDescent="0.2">
      <c r="D54" s="8"/>
      <c r="I54" s="6"/>
      <c r="J54" s="3"/>
      <c r="K54" s="3">
        <v>4</v>
      </c>
      <c r="L54" s="3"/>
      <c r="M54" s="3"/>
      <c r="O54" s="3"/>
      <c r="P54" s="3" t="s">
        <v>19</v>
      </c>
      <c r="S54" s="3" t="s">
        <v>26</v>
      </c>
    </row>
    <row r="55" spans="1:19" x14ac:dyDescent="0.2">
      <c r="D55" s="8"/>
      <c r="I55" s="6"/>
      <c r="J55" s="3"/>
      <c r="K55" s="3"/>
      <c r="L55" s="3"/>
      <c r="M55" s="3"/>
      <c r="S55" s="3"/>
    </row>
    <row r="56" spans="1:19" x14ac:dyDescent="0.2">
      <c r="I56" s="6"/>
      <c r="J56" s="3"/>
      <c r="K56" s="3">
        <v>120</v>
      </c>
      <c r="L56" s="3">
        <v>43</v>
      </c>
      <c r="M56" s="3" t="s">
        <v>72</v>
      </c>
      <c r="O56" s="3">
        <v>1438</v>
      </c>
      <c r="P56" s="3" t="s">
        <v>20</v>
      </c>
    </row>
    <row r="57" spans="1:19" x14ac:dyDescent="0.2">
      <c r="I57" s="6"/>
      <c r="J57" s="3"/>
      <c r="K57" s="3"/>
      <c r="L57" s="3">
        <v>23</v>
      </c>
      <c r="M57" s="3" t="s">
        <v>73</v>
      </c>
      <c r="P57" s="3"/>
    </row>
    <row r="58" spans="1:19" x14ac:dyDescent="0.2">
      <c r="I58" s="6"/>
      <c r="J58" s="3"/>
      <c r="K58" s="3"/>
      <c r="L58" s="3"/>
    </row>
    <row r="59" spans="1:19" x14ac:dyDescent="0.2">
      <c r="B59" s="3"/>
      <c r="D59" s="4"/>
      <c r="F59" s="3"/>
      <c r="G59" s="3"/>
      <c r="I59" s="6"/>
      <c r="J59" s="3"/>
      <c r="K59" s="3"/>
      <c r="L59" s="3"/>
      <c r="M59" s="3"/>
      <c r="O59" s="3"/>
      <c r="Q59" s="6"/>
      <c r="S59" s="6"/>
    </row>
    <row r="60" spans="1:19" x14ac:dyDescent="0.2">
      <c r="D60" s="8"/>
      <c r="I60" s="6"/>
      <c r="J60" s="3"/>
      <c r="K60" s="3"/>
      <c r="L60" s="3"/>
      <c r="M60" s="3"/>
      <c r="S60" s="12"/>
    </row>
    <row r="61" spans="1:19" x14ac:dyDescent="0.2">
      <c r="D61" s="8"/>
      <c r="I61" s="6"/>
      <c r="J61" s="3"/>
      <c r="K61" s="3"/>
      <c r="L61" s="3"/>
      <c r="M61" s="3"/>
      <c r="O61" s="3"/>
      <c r="P61" s="3"/>
      <c r="S61" s="6"/>
    </row>
    <row r="62" spans="1:19" x14ac:dyDescent="0.2">
      <c r="D62" s="8"/>
      <c r="I62" s="6"/>
      <c r="J62" s="3"/>
      <c r="K62" s="3"/>
      <c r="L62" s="3"/>
      <c r="M62" s="3"/>
      <c r="S62" s="3"/>
    </row>
    <row r="63" spans="1:19" x14ac:dyDescent="0.2">
      <c r="I63" s="6"/>
      <c r="J63" s="3"/>
      <c r="K63" s="3"/>
      <c r="L63" s="3"/>
      <c r="M63" s="3"/>
      <c r="O63" s="3"/>
      <c r="P63" s="3"/>
      <c r="S63" s="6"/>
    </row>
    <row r="64" spans="1:19" ht="63.75" x14ac:dyDescent="0.2">
      <c r="B64" s="3"/>
      <c r="D64" s="4">
        <v>41740</v>
      </c>
      <c r="E64" s="5">
        <v>0.49236111111111108</v>
      </c>
      <c r="F64" s="3">
        <f>47+(15.754/60)</f>
        <v>47.262566666666665</v>
      </c>
      <c r="G64" s="3">
        <f>-122-(26.298/60)</f>
        <v>-122.4383</v>
      </c>
      <c r="H64" s="7">
        <v>13.4</v>
      </c>
      <c r="I64" s="9" t="s">
        <v>78</v>
      </c>
      <c r="J64" s="3"/>
      <c r="K64" s="3"/>
      <c r="L64" s="3"/>
      <c r="M64" s="3"/>
      <c r="O64" s="3"/>
      <c r="P64" s="7" t="s">
        <v>18</v>
      </c>
      <c r="Q64" s="6" t="s">
        <v>75</v>
      </c>
      <c r="S64" s="1" t="s">
        <v>36</v>
      </c>
    </row>
    <row r="65" spans="2:19" x14ac:dyDescent="0.2">
      <c r="C65" s="13"/>
      <c r="D65" s="8"/>
      <c r="F65" s="7">
        <v>537067</v>
      </c>
      <c r="I65" s="6"/>
      <c r="J65" s="3"/>
      <c r="K65" s="3"/>
      <c r="L65" s="3"/>
      <c r="M65" s="3"/>
      <c r="S65" s="6" t="s">
        <v>76</v>
      </c>
    </row>
    <row r="66" spans="2:19" x14ac:dyDescent="0.2">
      <c r="D66" s="8"/>
      <c r="I66" s="6"/>
      <c r="J66" s="3"/>
      <c r="K66" s="3"/>
      <c r="L66" s="3"/>
      <c r="M66" s="3"/>
      <c r="O66" s="3"/>
      <c r="P66" s="3"/>
      <c r="S66" s="3" t="s">
        <v>79</v>
      </c>
    </row>
    <row r="67" spans="2:19" x14ac:dyDescent="0.2">
      <c r="D67" s="8"/>
      <c r="I67" s="6"/>
      <c r="J67" s="3"/>
      <c r="K67" s="3"/>
      <c r="L67" s="3"/>
      <c r="M67" s="3"/>
      <c r="S67" s="3" t="s">
        <v>80</v>
      </c>
    </row>
    <row r="68" spans="2:19" x14ac:dyDescent="0.2">
      <c r="D68" s="8">
        <v>41740</v>
      </c>
      <c r="E68" s="5">
        <v>0.50277777777777777</v>
      </c>
      <c r="F68" s="3">
        <f>47+(15.279/60)</f>
        <v>47.254649999999998</v>
      </c>
      <c r="G68" s="3">
        <f>-122-(26.007/60)</f>
        <v>-122.43344999999999</v>
      </c>
      <c r="H68" s="7">
        <v>11</v>
      </c>
      <c r="I68" s="6" t="s">
        <v>77</v>
      </c>
      <c r="J68" s="3"/>
      <c r="K68" s="3"/>
      <c r="L68" s="3"/>
      <c r="M68" s="3"/>
      <c r="O68" s="3"/>
      <c r="P68" s="3"/>
      <c r="S68" s="9" t="s">
        <v>81</v>
      </c>
    </row>
    <row r="69" spans="2:19" x14ac:dyDescent="0.2">
      <c r="C69" s="13"/>
      <c r="F69" s="7">
        <v>562754</v>
      </c>
      <c r="I69" s="6"/>
      <c r="J69" s="3"/>
      <c r="K69" s="3"/>
      <c r="L69" s="3"/>
      <c r="M69" s="3"/>
      <c r="P69" s="3"/>
      <c r="S69" s="7" t="s">
        <v>82</v>
      </c>
    </row>
    <row r="70" spans="2:19" x14ac:dyDescent="0.2">
      <c r="I70" s="6"/>
      <c r="J70" s="3"/>
      <c r="K70" s="3"/>
      <c r="L70" s="3"/>
    </row>
    <row r="71" spans="2:19" x14ac:dyDescent="0.2">
      <c r="B71" s="3"/>
      <c r="D71" s="4"/>
      <c r="F71" s="3"/>
      <c r="G71" s="3"/>
      <c r="I71" s="6"/>
      <c r="J71" s="3"/>
      <c r="K71" s="3"/>
      <c r="L71" s="3"/>
      <c r="M71" s="3"/>
      <c r="O71" s="3"/>
      <c r="Q71" s="6"/>
      <c r="S71" s="6"/>
    </row>
    <row r="72" spans="2:19" x14ac:dyDescent="0.2">
      <c r="D72" s="8"/>
      <c r="I72" s="6"/>
      <c r="J72" s="3"/>
      <c r="K72" s="3"/>
      <c r="L72" s="3"/>
      <c r="M72" s="3"/>
      <c r="S72" s="12"/>
    </row>
    <row r="73" spans="2:19" x14ac:dyDescent="0.2">
      <c r="D73" s="8"/>
      <c r="I73" s="6"/>
      <c r="J73" s="3"/>
      <c r="K73" s="3"/>
      <c r="L73" s="3"/>
      <c r="M73" s="3"/>
      <c r="O73" s="3"/>
      <c r="P73" s="3"/>
      <c r="S73" s="6"/>
    </row>
    <row r="74" spans="2:19" x14ac:dyDescent="0.2">
      <c r="D74" s="8"/>
      <c r="I74" s="6"/>
      <c r="J74" s="3"/>
      <c r="K74" s="3"/>
      <c r="L74" s="3"/>
      <c r="M74" s="3"/>
      <c r="S74" s="3"/>
    </row>
    <row r="75" spans="2:19" x14ac:dyDescent="0.2">
      <c r="I75" s="6"/>
      <c r="J75" s="3"/>
      <c r="K75" s="3"/>
      <c r="L75" s="3"/>
      <c r="M75" s="3"/>
      <c r="O75" s="3"/>
      <c r="P75" s="3"/>
      <c r="S75" s="6"/>
    </row>
    <row r="76" spans="2:19" x14ac:dyDescent="0.2">
      <c r="B76" s="3"/>
      <c r="D76" s="4"/>
      <c r="F76" s="3"/>
      <c r="G76" s="3"/>
      <c r="I76" s="7"/>
      <c r="J76" s="3"/>
      <c r="K76" s="3"/>
      <c r="L76" s="3"/>
      <c r="M76" s="3"/>
      <c r="O76" s="3"/>
      <c r="Q76" s="6"/>
      <c r="S76" s="1"/>
    </row>
    <row r="77" spans="2:19" x14ac:dyDescent="0.2">
      <c r="D77" s="8"/>
      <c r="I77" s="6"/>
      <c r="J77" s="3"/>
      <c r="K77" s="3"/>
      <c r="L77" s="3"/>
      <c r="M77" s="3"/>
      <c r="S77" s="3"/>
    </row>
    <row r="78" spans="2:19" x14ac:dyDescent="0.2">
      <c r="D78" s="8"/>
      <c r="I78" s="6"/>
      <c r="J78" s="3"/>
      <c r="K78" s="3"/>
      <c r="L78" s="3"/>
      <c r="M78" s="3"/>
      <c r="O78" s="3"/>
      <c r="P78" s="3"/>
      <c r="S78" s="3"/>
    </row>
    <row r="79" spans="2:19" x14ac:dyDescent="0.2">
      <c r="D79" s="8"/>
      <c r="I79" s="6"/>
      <c r="J79" s="3"/>
      <c r="K79" s="3"/>
      <c r="L79" s="3"/>
      <c r="M79" s="3"/>
      <c r="S79" s="3"/>
    </row>
    <row r="80" spans="2:19" x14ac:dyDescent="0.2">
      <c r="I80" s="6"/>
      <c r="J80" s="3"/>
      <c r="K80" s="3"/>
      <c r="L80" s="3"/>
      <c r="M80" s="3"/>
      <c r="O80" s="3"/>
      <c r="P80" s="3"/>
      <c r="S80" s="3"/>
    </row>
    <row r="81" spans="2:19" x14ac:dyDescent="0.2">
      <c r="I81" s="6"/>
      <c r="J81" s="3"/>
      <c r="K81" s="3"/>
      <c r="L81" s="3"/>
      <c r="M81" s="3"/>
      <c r="P81" s="3"/>
      <c r="S81" s="3"/>
    </row>
    <row r="82" spans="2:19" x14ac:dyDescent="0.2">
      <c r="I82" s="6"/>
      <c r="J82" s="3"/>
      <c r="K82" s="3"/>
      <c r="L82" s="3"/>
      <c r="S82" s="3"/>
    </row>
    <row r="83" spans="2:19" x14ac:dyDescent="0.2">
      <c r="B83" s="3"/>
      <c r="D83" s="4"/>
      <c r="F83" s="3"/>
      <c r="G83" s="3"/>
      <c r="I83" s="6"/>
      <c r="J83" s="3"/>
      <c r="K83" s="3"/>
      <c r="L83" s="3"/>
      <c r="M83" s="3"/>
      <c r="O83" s="3"/>
      <c r="Q83" s="6"/>
      <c r="S83" s="3"/>
    </row>
    <row r="84" spans="2:19" x14ac:dyDescent="0.2">
      <c r="D84" s="8"/>
      <c r="I84" s="6"/>
      <c r="J84" s="3"/>
      <c r="K84" s="3"/>
      <c r="L84" s="3"/>
      <c r="M84" s="3"/>
      <c r="S84" s="12"/>
    </row>
    <row r="85" spans="2:19" x14ac:dyDescent="0.2">
      <c r="D85" s="8"/>
      <c r="I85" s="6"/>
      <c r="J85" s="3"/>
      <c r="K85" s="3"/>
      <c r="L85" s="3"/>
      <c r="M85" s="3"/>
      <c r="O85" s="3"/>
      <c r="P85" s="3"/>
      <c r="S85" s="6"/>
    </row>
    <row r="86" spans="2:19" x14ac:dyDescent="0.2">
      <c r="D86" s="8"/>
      <c r="I86" s="6"/>
      <c r="J86" s="3"/>
      <c r="K86" s="3"/>
      <c r="L86" s="3"/>
      <c r="M86" s="3"/>
      <c r="S86" s="3"/>
    </row>
    <row r="87" spans="2:19" x14ac:dyDescent="0.2">
      <c r="I87" s="6"/>
      <c r="J87" s="3"/>
      <c r="K87" s="3"/>
      <c r="L87" s="3"/>
      <c r="M87" s="3"/>
      <c r="O87" s="3"/>
      <c r="P87" s="3"/>
      <c r="S87" s="6"/>
    </row>
    <row r="88" spans="2:19" x14ac:dyDescent="0.2">
      <c r="B88" s="3"/>
      <c r="D88" s="4"/>
      <c r="F88" s="3"/>
      <c r="G88" s="3"/>
      <c r="I88" s="7"/>
      <c r="J88" s="3"/>
      <c r="K88" s="3"/>
      <c r="L88" s="3"/>
      <c r="M88" s="3"/>
      <c r="O88" s="3"/>
      <c r="Q88" s="6"/>
      <c r="S88" s="1"/>
    </row>
    <row r="89" spans="2:19" x14ac:dyDescent="0.2">
      <c r="D89" s="8"/>
      <c r="I89" s="6"/>
      <c r="J89" s="3"/>
      <c r="K89" s="3"/>
      <c r="L89" s="3"/>
      <c r="M89" s="3"/>
      <c r="S89" s="3"/>
    </row>
    <row r="90" spans="2:19" x14ac:dyDescent="0.2">
      <c r="D90" s="8"/>
      <c r="I90" s="6"/>
      <c r="J90" s="3"/>
      <c r="K90" s="3"/>
      <c r="L90" s="3"/>
      <c r="M90" s="3"/>
      <c r="O90" s="3"/>
      <c r="P90" s="3"/>
      <c r="S90" s="3"/>
    </row>
    <row r="91" spans="2:19" x14ac:dyDescent="0.2">
      <c r="D91" s="8"/>
      <c r="I91" s="6"/>
      <c r="J91" s="3"/>
      <c r="K91" s="3"/>
      <c r="L91" s="3"/>
      <c r="M91" s="3"/>
      <c r="S91" s="3"/>
    </row>
    <row r="92" spans="2:19" x14ac:dyDescent="0.2">
      <c r="I92" s="6"/>
      <c r="J92" s="3"/>
      <c r="K92" s="3"/>
      <c r="L92" s="3"/>
      <c r="M92" s="3"/>
      <c r="O92" s="3"/>
      <c r="P92" s="3"/>
      <c r="S92" s="3"/>
    </row>
    <row r="93" spans="2:19" x14ac:dyDescent="0.2">
      <c r="I93" s="6"/>
      <c r="J93" s="3"/>
      <c r="K93" s="3"/>
      <c r="L93" s="3"/>
      <c r="M93" s="3"/>
      <c r="P93" s="3"/>
      <c r="S93" s="3"/>
    </row>
    <row r="94" spans="2:19" x14ac:dyDescent="0.2">
      <c r="I94" s="6"/>
      <c r="J94" s="3"/>
      <c r="K94" s="3"/>
      <c r="L94" s="3"/>
    </row>
    <row r="95" spans="2:19" x14ac:dyDescent="0.2">
      <c r="B95" s="3"/>
      <c r="D95" s="4"/>
      <c r="F95" s="3"/>
      <c r="G95" s="3"/>
      <c r="I95" s="6"/>
      <c r="J95" s="3"/>
      <c r="K95" s="3"/>
      <c r="L95" s="3"/>
      <c r="M95" s="3"/>
      <c r="O95" s="3"/>
      <c r="Q95" s="6"/>
      <c r="S95" s="6"/>
    </row>
    <row r="96" spans="2:19" x14ac:dyDescent="0.2">
      <c r="D96" s="8"/>
      <c r="I96" s="6"/>
      <c r="J96" s="3"/>
      <c r="K96" s="3"/>
      <c r="L96" s="3"/>
      <c r="M96" s="3"/>
      <c r="S96" s="12"/>
    </row>
    <row r="97" spans="4:19" x14ac:dyDescent="0.2">
      <c r="D97" s="8"/>
      <c r="I97" s="6"/>
      <c r="J97" s="3"/>
      <c r="K97" s="3"/>
      <c r="L97" s="3"/>
      <c r="M97" s="3"/>
      <c r="O97" s="3"/>
      <c r="P97" s="3"/>
      <c r="S97" s="6"/>
    </row>
    <row r="98" spans="4:19" x14ac:dyDescent="0.2">
      <c r="D98" s="8"/>
      <c r="I98" s="6"/>
      <c r="J98" s="3"/>
      <c r="K98" s="3"/>
      <c r="L98" s="3"/>
      <c r="M98" s="3"/>
      <c r="S98" s="3"/>
    </row>
    <row r="99" spans="4:19" x14ac:dyDescent="0.2">
      <c r="I99" s="6"/>
      <c r="J99" s="3"/>
      <c r="K99" s="3"/>
      <c r="L99" s="3"/>
      <c r="M99" s="3"/>
      <c r="O99" s="3"/>
      <c r="P99" s="3"/>
      <c r="S99" s="6"/>
    </row>
  </sheetData>
  <phoneticPr fontId="0" type="noConversion"/>
  <printOptions horizontalCentered="1" gridLines="1"/>
  <pageMargins left="0.75" right="0.75" top="1" bottom="1" header="0.5" footer="0.5"/>
  <pageSetup scale="46" fitToHeight="1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"/>
  <sheetViews>
    <sheetView workbookViewId="0">
      <selection activeCell="K15" sqref="A1:K15"/>
    </sheetView>
  </sheetViews>
  <sheetFormatPr defaultRowHeight="12.75" x14ac:dyDescent="0.2"/>
  <cols>
    <col min="1" max="1" width="11.5703125" bestFit="1" customWidth="1"/>
    <col min="3" max="3" width="13.7109375" bestFit="1" customWidth="1"/>
    <col min="8" max="8" width="13.7109375" bestFit="1" customWidth="1"/>
  </cols>
  <sheetData>
    <row r="1" spans="8:8" x14ac:dyDescent="0.2">
      <c r="H1" s="7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UWT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cgreen</dc:creator>
  <cp:lastModifiedBy>reetzl</cp:lastModifiedBy>
  <cp:lastPrinted>2013-04-20T00:03:14Z</cp:lastPrinted>
  <dcterms:created xsi:type="dcterms:W3CDTF">2009-03-24T23:22:42Z</dcterms:created>
  <dcterms:modified xsi:type="dcterms:W3CDTF">2014-06-06T21:50:23Z</dcterms:modified>
</cp:coreProperties>
</file>