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firstSheet="3" activeTab="10"/>
  </bookViews>
  <sheets>
    <sheet name="READ ME" sheetId="1" r:id="rId1"/>
    <sheet name="Sta50" sheetId="2" r:id="rId2"/>
    <sheet name="Sta51" sheetId="3" r:id="rId3"/>
    <sheet name="Sta52" sheetId="4" r:id="rId4"/>
    <sheet name="Sta53" sheetId="5" r:id="rId5"/>
    <sheet name="StaDockton" sheetId="6" r:id="rId6"/>
    <sheet name="Sta54" sheetId="7" r:id="rId7"/>
    <sheet name="Sta55" sheetId="8" r:id="rId8"/>
    <sheet name="Sta56" sheetId="9" r:id="rId9"/>
    <sheet name="Phyto Charts" sheetId="10" r:id="rId10"/>
    <sheet name="Phyto Net Count" sheetId="12" r:id="rId11"/>
  </sheets>
  <calcPr calcId="145621"/>
</workbook>
</file>

<file path=xl/calcChain.xml><?xml version="1.0" encoding="utf-8"?>
<calcChain xmlns="http://schemas.openxmlformats.org/spreadsheetml/2006/main">
  <c r="I16" i="10" l="1"/>
  <c r="D59" i="9"/>
  <c r="B59" i="9"/>
  <c r="E57" i="9"/>
  <c r="E41" i="9"/>
  <c r="E31" i="9"/>
  <c r="F24" i="9"/>
  <c r="F23" i="9"/>
  <c r="F22" i="9"/>
  <c r="F21" i="9"/>
  <c r="F20" i="9"/>
  <c r="F19" i="9"/>
  <c r="F18" i="9"/>
  <c r="F17" i="9"/>
  <c r="F16" i="9"/>
  <c r="F15" i="9"/>
  <c r="F14" i="9"/>
  <c r="F13" i="9"/>
  <c r="F12" i="9"/>
  <c r="F11" i="9"/>
  <c r="F10" i="9"/>
  <c r="F9" i="9"/>
  <c r="F8" i="9"/>
  <c r="F7" i="9"/>
  <c r="S6" i="9"/>
  <c r="Z5" i="9"/>
  <c r="S5" i="9"/>
  <c r="Z4" i="9"/>
  <c r="S3" i="9"/>
  <c r="S4" i="9" s="1"/>
  <c r="G2" i="9" s="1"/>
  <c r="E45" i="9" s="1"/>
  <c r="D2" i="9"/>
  <c r="F5" i="9" s="1"/>
  <c r="D59" i="8"/>
  <c r="B59" i="8"/>
  <c r="H16" i="10" s="1"/>
  <c r="E18" i="8"/>
  <c r="E10" i="8"/>
  <c r="S6" i="8"/>
  <c r="D2" i="8" s="1"/>
  <c r="S5" i="8"/>
  <c r="S4" i="8"/>
  <c r="G2" i="8" s="1"/>
  <c r="E22" i="8" s="1"/>
  <c r="S3" i="8"/>
  <c r="D59" i="7"/>
  <c r="B59" i="7"/>
  <c r="F16" i="10" s="1"/>
  <c r="E29" i="7"/>
  <c r="S6" i="7"/>
  <c r="D2" i="7" s="1"/>
  <c r="F6" i="7" s="1"/>
  <c r="S5" i="7"/>
  <c r="S4" i="7"/>
  <c r="S3" i="7"/>
  <c r="G2" i="7"/>
  <c r="E13" i="7" s="1"/>
  <c r="D59" i="6"/>
  <c r="B59" i="6"/>
  <c r="G16" i="10" s="1"/>
  <c r="S6" i="6"/>
  <c r="D2" i="6" s="1"/>
  <c r="S5" i="6"/>
  <c r="S4" i="6"/>
  <c r="F4" i="6"/>
  <c r="S3" i="6"/>
  <c r="G2" i="6"/>
  <c r="D59" i="5"/>
  <c r="B59" i="5"/>
  <c r="E16" i="10" s="1"/>
  <c r="S6" i="5"/>
  <c r="D2" i="5" s="1"/>
  <c r="S5" i="5"/>
  <c r="S4" i="5"/>
  <c r="S3" i="5"/>
  <c r="G2" i="5"/>
  <c r="D59" i="4"/>
  <c r="B59" i="4"/>
  <c r="D16" i="10" s="1"/>
  <c r="F23" i="4"/>
  <c r="S5" i="4"/>
  <c r="S6" i="4" s="1"/>
  <c r="D2" i="4" s="1"/>
  <c r="F5" i="4" s="1"/>
  <c r="S3" i="4"/>
  <c r="S4" i="4" s="1"/>
  <c r="G2" i="4" s="1"/>
  <c r="E59" i="4" s="1"/>
  <c r="D59" i="3"/>
  <c r="B59" i="3"/>
  <c r="C16" i="10" s="1"/>
  <c r="S5" i="3"/>
  <c r="S6" i="3" s="1"/>
  <c r="D2" i="3" s="1"/>
  <c r="F5" i="3" s="1"/>
  <c r="S3" i="3"/>
  <c r="S4" i="3" s="1"/>
  <c r="G2" i="3" s="1"/>
  <c r="D59" i="2"/>
  <c r="B59" i="2"/>
  <c r="B16" i="10" s="1"/>
  <c r="S6" i="2"/>
  <c r="D2" i="2" s="1"/>
  <c r="S5" i="2"/>
  <c r="S4" i="2"/>
  <c r="G2" i="2" s="1"/>
  <c r="S3" i="2"/>
  <c r="E59" i="2" l="1"/>
  <c r="E58" i="2"/>
  <c r="E57" i="2"/>
  <c r="E56" i="2"/>
  <c r="E55" i="2"/>
  <c r="E54" i="2"/>
  <c r="E53" i="2"/>
  <c r="E52" i="2"/>
  <c r="E51" i="2"/>
  <c r="E50" i="2"/>
  <c r="E49" i="2"/>
  <c r="E48" i="2"/>
  <c r="G48" i="2" s="1"/>
  <c r="C48" i="2" s="1"/>
  <c r="B61" i="10" s="1"/>
  <c r="E47" i="2"/>
  <c r="E46" i="2"/>
  <c r="E45" i="2"/>
  <c r="E44" i="2"/>
  <c r="G44" i="2" s="1"/>
  <c r="C44" i="2" s="1"/>
  <c r="B57" i="10" s="1"/>
  <c r="E43" i="2"/>
  <c r="E42" i="2"/>
  <c r="E41" i="2"/>
  <c r="E40" i="2"/>
  <c r="G40" i="2" s="1"/>
  <c r="C40" i="2" s="1"/>
  <c r="B53" i="10" s="1"/>
  <c r="E39" i="2"/>
  <c r="E38" i="2"/>
  <c r="E37" i="2"/>
  <c r="E36" i="2"/>
  <c r="G36" i="2" s="1"/>
  <c r="C36" i="2" s="1"/>
  <c r="B49" i="10" s="1"/>
  <c r="E35" i="2"/>
  <c r="E34" i="2"/>
  <c r="E33" i="2"/>
  <c r="E32" i="2"/>
  <c r="G32" i="2" s="1"/>
  <c r="C32" i="2" s="1"/>
  <c r="B45" i="10" s="1"/>
  <c r="E31" i="2"/>
  <c r="E30" i="2"/>
  <c r="E29" i="2"/>
  <c r="E28" i="2"/>
  <c r="E27" i="2"/>
  <c r="E26" i="2"/>
  <c r="E25" i="2"/>
  <c r="E24" i="2"/>
  <c r="G24" i="2" s="1"/>
  <c r="C24" i="2" s="1"/>
  <c r="B37" i="10" s="1"/>
  <c r="E23" i="2"/>
  <c r="E22" i="2"/>
  <c r="E21" i="2"/>
  <c r="E20" i="2"/>
  <c r="G20" i="2" s="1"/>
  <c r="C20" i="2" s="1"/>
  <c r="B33" i="10" s="1"/>
  <c r="E19" i="2"/>
  <c r="E18" i="2"/>
  <c r="E17" i="2"/>
  <c r="E16" i="2"/>
  <c r="G16" i="2" s="1"/>
  <c r="C16" i="2" s="1"/>
  <c r="B29" i="10" s="1"/>
  <c r="E15" i="2"/>
  <c r="E14" i="2"/>
  <c r="E13" i="2"/>
  <c r="E12" i="2"/>
  <c r="E11" i="2"/>
  <c r="E10" i="2"/>
  <c r="G10" i="2" s="1"/>
  <c r="C10" i="2" s="1"/>
  <c r="B23" i="10" s="1"/>
  <c r="E9" i="2"/>
  <c r="E6" i="2"/>
  <c r="G6" i="2" s="1"/>
  <c r="C6" i="2" s="1"/>
  <c r="B19" i="10" s="1"/>
  <c r="E8" i="2"/>
  <c r="E5" i="2"/>
  <c r="E4" i="2"/>
  <c r="E7" i="2"/>
  <c r="G7" i="2" s="1"/>
  <c r="C7" i="2" s="1"/>
  <c r="B20" i="10" s="1"/>
  <c r="F58" i="2"/>
  <c r="F57" i="2"/>
  <c r="F56" i="2"/>
  <c r="F55" i="2"/>
  <c r="F54" i="2"/>
  <c r="F53" i="2"/>
  <c r="F52" i="2"/>
  <c r="F51" i="2"/>
  <c r="F50" i="2"/>
  <c r="F18" i="2"/>
  <c r="F14" i="2"/>
  <c r="F10" i="2"/>
  <c r="F5" i="2"/>
  <c r="F21" i="2"/>
  <c r="F15" i="2"/>
  <c r="F4" i="2"/>
  <c r="F48" i="2"/>
  <c r="F44" i="2"/>
  <c r="F42" i="2"/>
  <c r="F40" i="2"/>
  <c r="F36" i="2"/>
  <c r="F32" i="2"/>
  <c r="F28" i="2"/>
  <c r="F24" i="2"/>
  <c r="F20" i="2"/>
  <c r="F17" i="2"/>
  <c r="F9" i="2"/>
  <c r="F6" i="2"/>
  <c r="F59" i="2"/>
  <c r="F49" i="2"/>
  <c r="F47" i="2"/>
  <c r="F45" i="2"/>
  <c r="F43" i="2"/>
  <c r="F41" i="2"/>
  <c r="F39" i="2"/>
  <c r="F37" i="2"/>
  <c r="F35" i="2"/>
  <c r="F33" i="2"/>
  <c r="F31" i="2"/>
  <c r="F29" i="2"/>
  <c r="F27" i="2"/>
  <c r="F25" i="2"/>
  <c r="F23" i="2"/>
  <c r="F19" i="2"/>
  <c r="F11" i="2"/>
  <c r="F16" i="2"/>
  <c r="F12" i="2"/>
  <c r="F8" i="2"/>
  <c r="F7" i="2"/>
  <c r="F46" i="2"/>
  <c r="F38" i="2"/>
  <c r="F34" i="2"/>
  <c r="F30" i="2"/>
  <c r="F26" i="2"/>
  <c r="F22" i="2"/>
  <c r="F13" i="2"/>
  <c r="G59" i="2"/>
  <c r="C59" i="2" s="1"/>
  <c r="B4" i="10" s="1"/>
  <c r="F4"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9" i="3"/>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59" i="4"/>
  <c r="G59" i="4" s="1"/>
  <c r="C59" i="4" s="1"/>
  <c r="B6" i="10" s="1"/>
  <c r="F24" i="4"/>
  <c r="F4" i="4"/>
  <c r="F25" i="4"/>
  <c r="F21" i="4"/>
  <c r="F20" i="4"/>
  <c r="F19" i="4"/>
  <c r="F18" i="4"/>
  <c r="F17" i="4"/>
  <c r="F16" i="4"/>
  <c r="F15" i="4"/>
  <c r="F14" i="4"/>
  <c r="F13" i="4"/>
  <c r="F12" i="4"/>
  <c r="F11" i="4"/>
  <c r="F10" i="4"/>
  <c r="F9" i="4"/>
  <c r="F8" i="4"/>
  <c r="F7" i="4"/>
  <c r="F22" i="4"/>
  <c r="F6" i="4"/>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9" i="5"/>
  <c r="F5" i="5"/>
  <c r="F4" i="5"/>
  <c r="E57" i="6"/>
  <c r="E55" i="6"/>
  <c r="E53" i="6"/>
  <c r="E51" i="6"/>
  <c r="E47" i="6"/>
  <c r="E43" i="6"/>
  <c r="E4" i="6"/>
  <c r="G4" i="6" s="1"/>
  <c r="C4" i="6" s="1"/>
  <c r="G17" i="10" s="1"/>
  <c r="E59" i="6"/>
  <c r="E48" i="6"/>
  <c r="E44"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58" i="6"/>
  <c r="E56" i="6"/>
  <c r="E54" i="6"/>
  <c r="E52" i="6"/>
  <c r="G52" i="6" s="1"/>
  <c r="C52" i="6" s="1"/>
  <c r="G65" i="10" s="1"/>
  <c r="E49" i="6"/>
  <c r="E45" i="6"/>
  <c r="E41" i="6"/>
  <c r="E6" i="6"/>
  <c r="G6" i="6" s="1"/>
  <c r="C6" i="6" s="1"/>
  <c r="G19" i="10" s="1"/>
  <c r="E42" i="6"/>
  <c r="E46" i="6"/>
  <c r="E5" i="6"/>
  <c r="E59" i="3"/>
  <c r="G59" i="3" s="1"/>
  <c r="C59" i="3" s="1"/>
  <c r="B5" i="10" s="1"/>
  <c r="E5" i="3"/>
  <c r="G5" i="3" s="1"/>
  <c r="C5" i="3" s="1"/>
  <c r="C18" i="10" s="1"/>
  <c r="E4" i="3"/>
  <c r="E58" i="3"/>
  <c r="G58" i="3" s="1"/>
  <c r="C58" i="3" s="1"/>
  <c r="C71" i="10" s="1"/>
  <c r="E57" i="3"/>
  <c r="E56" i="3"/>
  <c r="G56" i="3" s="1"/>
  <c r="C56" i="3" s="1"/>
  <c r="C69" i="10" s="1"/>
  <c r="E55" i="3"/>
  <c r="E54" i="3"/>
  <c r="G54" i="3" s="1"/>
  <c r="C54" i="3" s="1"/>
  <c r="C67" i="10" s="1"/>
  <c r="E53" i="3"/>
  <c r="E52" i="3"/>
  <c r="G52" i="3" s="1"/>
  <c r="C52" i="3" s="1"/>
  <c r="C65" i="10" s="1"/>
  <c r="E51" i="3"/>
  <c r="E50" i="3"/>
  <c r="G50" i="3" s="1"/>
  <c r="C50" i="3" s="1"/>
  <c r="C63" i="10" s="1"/>
  <c r="E49" i="3"/>
  <c r="E48" i="3"/>
  <c r="G48" i="3" s="1"/>
  <c r="C48" i="3" s="1"/>
  <c r="C61" i="10" s="1"/>
  <c r="E47" i="3"/>
  <c r="E46" i="3"/>
  <c r="G46" i="3" s="1"/>
  <c r="C46" i="3" s="1"/>
  <c r="C59" i="10" s="1"/>
  <c r="E45" i="3"/>
  <c r="E44" i="3"/>
  <c r="G44" i="3" s="1"/>
  <c r="C44" i="3" s="1"/>
  <c r="C57" i="10" s="1"/>
  <c r="E43" i="3"/>
  <c r="E42" i="3"/>
  <c r="G42" i="3" s="1"/>
  <c r="C42" i="3" s="1"/>
  <c r="C55" i="10" s="1"/>
  <c r="E41" i="3"/>
  <c r="E40" i="3"/>
  <c r="G40" i="3" s="1"/>
  <c r="C40" i="3" s="1"/>
  <c r="C53" i="10" s="1"/>
  <c r="E39" i="3"/>
  <c r="E38" i="3"/>
  <c r="G38" i="3" s="1"/>
  <c r="C38" i="3" s="1"/>
  <c r="C51" i="10" s="1"/>
  <c r="E37" i="3"/>
  <c r="E36" i="3"/>
  <c r="G36" i="3" s="1"/>
  <c r="C36" i="3" s="1"/>
  <c r="C49" i="10" s="1"/>
  <c r="E35" i="3"/>
  <c r="E34" i="3"/>
  <c r="G34" i="3" s="1"/>
  <c r="C34" i="3" s="1"/>
  <c r="C47" i="10" s="1"/>
  <c r="E33" i="3"/>
  <c r="E32" i="3"/>
  <c r="G32" i="3" s="1"/>
  <c r="C32" i="3" s="1"/>
  <c r="C45" i="10" s="1"/>
  <c r="E31" i="3"/>
  <c r="E30" i="3"/>
  <c r="G30" i="3" s="1"/>
  <c r="C30" i="3" s="1"/>
  <c r="C43" i="10" s="1"/>
  <c r="E29" i="3"/>
  <c r="E28" i="3"/>
  <c r="G28" i="3" s="1"/>
  <c r="C28" i="3" s="1"/>
  <c r="C41" i="10" s="1"/>
  <c r="E27" i="3"/>
  <c r="E26" i="3"/>
  <c r="G26" i="3" s="1"/>
  <c r="C26" i="3" s="1"/>
  <c r="C39" i="10" s="1"/>
  <c r="E25" i="3"/>
  <c r="E24" i="3"/>
  <c r="G24" i="3" s="1"/>
  <c r="C24" i="3" s="1"/>
  <c r="C37" i="10" s="1"/>
  <c r="E23" i="3"/>
  <c r="E22" i="3"/>
  <c r="G22" i="3" s="1"/>
  <c r="C22" i="3" s="1"/>
  <c r="C35" i="10" s="1"/>
  <c r="E21" i="3"/>
  <c r="E20" i="3"/>
  <c r="G20" i="3" s="1"/>
  <c r="C20" i="3" s="1"/>
  <c r="C33" i="10" s="1"/>
  <c r="E19" i="3"/>
  <c r="E18" i="3"/>
  <c r="G18" i="3" s="1"/>
  <c r="C18" i="3" s="1"/>
  <c r="C31" i="10" s="1"/>
  <c r="E17" i="3"/>
  <c r="E16" i="3"/>
  <c r="G16" i="3" s="1"/>
  <c r="C16" i="3" s="1"/>
  <c r="C29" i="10" s="1"/>
  <c r="E15" i="3"/>
  <c r="E14" i="3"/>
  <c r="G14" i="3" s="1"/>
  <c r="C14" i="3" s="1"/>
  <c r="C27" i="10" s="1"/>
  <c r="E13" i="3"/>
  <c r="G13" i="3" s="1"/>
  <c r="C13" i="3" s="1"/>
  <c r="C26" i="10" s="1"/>
  <c r="E12" i="3"/>
  <c r="G12" i="3" s="1"/>
  <c r="C12" i="3" s="1"/>
  <c r="C25" i="10" s="1"/>
  <c r="E11" i="3"/>
  <c r="E10" i="3"/>
  <c r="G10" i="3" s="1"/>
  <c r="C10" i="3" s="1"/>
  <c r="C23" i="10" s="1"/>
  <c r="E9" i="3"/>
  <c r="G9" i="3" s="1"/>
  <c r="C9" i="3" s="1"/>
  <c r="C22" i="10" s="1"/>
  <c r="E8" i="3"/>
  <c r="G8" i="3" s="1"/>
  <c r="C8" i="3" s="1"/>
  <c r="C21" i="10" s="1"/>
  <c r="E7" i="3"/>
  <c r="E6" i="3"/>
  <c r="G6" i="3" s="1"/>
  <c r="C6" i="3" s="1"/>
  <c r="C19" i="10" s="1"/>
  <c r="E58" i="4"/>
  <c r="G58" i="4" s="1"/>
  <c r="C58" i="4" s="1"/>
  <c r="D71" i="10" s="1"/>
  <c r="E57" i="4"/>
  <c r="E56" i="4"/>
  <c r="G56" i="4" s="1"/>
  <c r="C56" i="4" s="1"/>
  <c r="D69" i="10" s="1"/>
  <c r="E55" i="4"/>
  <c r="G55" i="4" s="1"/>
  <c r="C55" i="4" s="1"/>
  <c r="D68" i="10" s="1"/>
  <c r="E54" i="4"/>
  <c r="G54" i="4" s="1"/>
  <c r="C54" i="4" s="1"/>
  <c r="D67" i="10" s="1"/>
  <c r="E53" i="4"/>
  <c r="E52" i="4"/>
  <c r="G52" i="4" s="1"/>
  <c r="C52" i="4" s="1"/>
  <c r="D65" i="10" s="1"/>
  <c r="E51" i="4"/>
  <c r="G51" i="4" s="1"/>
  <c r="C51" i="4" s="1"/>
  <c r="D64" i="10" s="1"/>
  <c r="E50" i="4"/>
  <c r="G50" i="4" s="1"/>
  <c r="C50" i="4" s="1"/>
  <c r="D63" i="10" s="1"/>
  <c r="E49" i="4"/>
  <c r="E48" i="4"/>
  <c r="G48" i="4" s="1"/>
  <c r="C48" i="4" s="1"/>
  <c r="D61" i="10" s="1"/>
  <c r="E47" i="4"/>
  <c r="G47" i="4" s="1"/>
  <c r="C47" i="4" s="1"/>
  <c r="D60" i="10" s="1"/>
  <c r="E46" i="4"/>
  <c r="G46" i="4" s="1"/>
  <c r="C46" i="4" s="1"/>
  <c r="D59" i="10" s="1"/>
  <c r="E45" i="4"/>
  <c r="E44" i="4"/>
  <c r="G44" i="4" s="1"/>
  <c r="C44" i="4" s="1"/>
  <c r="D57" i="10" s="1"/>
  <c r="E43" i="4"/>
  <c r="G43" i="4" s="1"/>
  <c r="C43" i="4" s="1"/>
  <c r="D56" i="10" s="1"/>
  <c r="E42" i="4"/>
  <c r="G42" i="4" s="1"/>
  <c r="C42" i="4" s="1"/>
  <c r="D55" i="10" s="1"/>
  <c r="E41" i="4"/>
  <c r="E40" i="4"/>
  <c r="G40" i="4" s="1"/>
  <c r="C40" i="4" s="1"/>
  <c r="D53" i="10" s="1"/>
  <c r="E39" i="4"/>
  <c r="G39" i="4" s="1"/>
  <c r="C39" i="4" s="1"/>
  <c r="D52" i="10" s="1"/>
  <c r="E38" i="4"/>
  <c r="G38" i="4" s="1"/>
  <c r="C38" i="4" s="1"/>
  <c r="D51" i="10" s="1"/>
  <c r="E37" i="4"/>
  <c r="E36" i="4"/>
  <c r="G36" i="4" s="1"/>
  <c r="C36" i="4" s="1"/>
  <c r="D49" i="10" s="1"/>
  <c r="E35" i="4"/>
  <c r="G35" i="4" s="1"/>
  <c r="C35" i="4" s="1"/>
  <c r="D48" i="10" s="1"/>
  <c r="E34" i="4"/>
  <c r="G34" i="4" s="1"/>
  <c r="C34" i="4" s="1"/>
  <c r="D47" i="10" s="1"/>
  <c r="E33" i="4"/>
  <c r="E32" i="4"/>
  <c r="G32" i="4" s="1"/>
  <c r="C32" i="4" s="1"/>
  <c r="D45" i="10" s="1"/>
  <c r="E31" i="4"/>
  <c r="G31" i="4" s="1"/>
  <c r="C31" i="4" s="1"/>
  <c r="D44" i="10" s="1"/>
  <c r="E30" i="4"/>
  <c r="G30" i="4" s="1"/>
  <c r="C30" i="4" s="1"/>
  <c r="D43" i="10" s="1"/>
  <c r="E29" i="4"/>
  <c r="E28" i="4"/>
  <c r="G28" i="4" s="1"/>
  <c r="C28" i="4" s="1"/>
  <c r="D41" i="10" s="1"/>
  <c r="E27" i="4"/>
  <c r="G27" i="4" s="1"/>
  <c r="C27" i="4" s="1"/>
  <c r="D40" i="10" s="1"/>
  <c r="E26" i="4"/>
  <c r="G26" i="4" s="1"/>
  <c r="C26" i="4" s="1"/>
  <c r="D39" i="10" s="1"/>
  <c r="E25" i="4"/>
  <c r="G25" i="4" s="1"/>
  <c r="C25" i="4" s="1"/>
  <c r="D38" i="10" s="1"/>
  <c r="E24" i="4"/>
  <c r="G24" i="4" s="1"/>
  <c r="C24" i="4" s="1"/>
  <c r="D37" i="10" s="1"/>
  <c r="E23" i="4"/>
  <c r="G23" i="4" s="1"/>
  <c r="C23" i="4" s="1"/>
  <c r="D36" i="10" s="1"/>
  <c r="E22" i="4"/>
  <c r="G22" i="4" s="1"/>
  <c r="C22" i="4" s="1"/>
  <c r="D35" i="10" s="1"/>
  <c r="E5" i="4"/>
  <c r="G5" i="4" s="1"/>
  <c r="C5" i="4" s="1"/>
  <c r="D18" i="10" s="1"/>
  <c r="E4" i="4"/>
  <c r="G4" i="4" s="1"/>
  <c r="C4" i="4" s="1"/>
  <c r="D17" i="10" s="1"/>
  <c r="E21" i="4"/>
  <c r="G21" i="4" s="1"/>
  <c r="C21" i="4" s="1"/>
  <c r="D34" i="10" s="1"/>
  <c r="E20" i="4"/>
  <c r="G20" i="4" s="1"/>
  <c r="C20" i="4" s="1"/>
  <c r="D33" i="10" s="1"/>
  <c r="E19" i="4"/>
  <c r="G19" i="4" s="1"/>
  <c r="C19" i="4" s="1"/>
  <c r="D32" i="10" s="1"/>
  <c r="E18" i="4"/>
  <c r="G18" i="4" s="1"/>
  <c r="C18" i="4" s="1"/>
  <c r="D31" i="10" s="1"/>
  <c r="E17" i="4"/>
  <c r="G17" i="4" s="1"/>
  <c r="C17" i="4" s="1"/>
  <c r="D30" i="10" s="1"/>
  <c r="E16" i="4"/>
  <c r="G16" i="4" s="1"/>
  <c r="C16" i="4" s="1"/>
  <c r="D29" i="10" s="1"/>
  <c r="E15" i="4"/>
  <c r="G15" i="4" s="1"/>
  <c r="C15" i="4" s="1"/>
  <c r="D28" i="10" s="1"/>
  <c r="E14" i="4"/>
  <c r="G14" i="4" s="1"/>
  <c r="C14" i="4" s="1"/>
  <c r="D27" i="10" s="1"/>
  <c r="E13" i="4"/>
  <c r="G13" i="4" s="1"/>
  <c r="C13" i="4" s="1"/>
  <c r="D26" i="10" s="1"/>
  <c r="E12" i="4"/>
  <c r="G12" i="4" s="1"/>
  <c r="C12" i="4" s="1"/>
  <c r="D25" i="10" s="1"/>
  <c r="E11" i="4"/>
  <c r="G11" i="4" s="1"/>
  <c r="C11" i="4" s="1"/>
  <c r="D24" i="10" s="1"/>
  <c r="E10" i="4"/>
  <c r="G10" i="4" s="1"/>
  <c r="C10" i="4" s="1"/>
  <c r="D23" i="10" s="1"/>
  <c r="E9" i="4"/>
  <c r="G9" i="4" s="1"/>
  <c r="C9" i="4" s="1"/>
  <c r="D22" i="10" s="1"/>
  <c r="E8" i="4"/>
  <c r="G8" i="4" s="1"/>
  <c r="C8" i="4" s="1"/>
  <c r="D21" i="10" s="1"/>
  <c r="E7" i="4"/>
  <c r="G7" i="4" s="1"/>
  <c r="C7" i="4" s="1"/>
  <c r="D20" i="10" s="1"/>
  <c r="E6" i="4"/>
  <c r="E50" i="6"/>
  <c r="G50" i="6" s="1"/>
  <c r="C50" i="6" s="1"/>
  <c r="G63" i="10" s="1"/>
  <c r="E6" i="7"/>
  <c r="G6" i="7" s="1"/>
  <c r="C6" i="7" s="1"/>
  <c r="F19" i="10" s="1"/>
  <c r="E59" i="7"/>
  <c r="E4" i="7"/>
  <c r="E56" i="7"/>
  <c r="G56" i="7" s="1"/>
  <c r="C56" i="7" s="1"/>
  <c r="F69" i="10" s="1"/>
  <c r="E52" i="7"/>
  <c r="E48" i="7"/>
  <c r="E44" i="7"/>
  <c r="E40" i="7"/>
  <c r="G40" i="7" s="1"/>
  <c r="C40" i="7" s="1"/>
  <c r="F53" i="10" s="1"/>
  <c r="E36" i="7"/>
  <c r="E32" i="7"/>
  <c r="E28" i="7"/>
  <c r="E24" i="7"/>
  <c r="G24" i="7" s="1"/>
  <c r="C24" i="7" s="1"/>
  <c r="F37" i="10" s="1"/>
  <c r="E20" i="7"/>
  <c r="E16" i="7"/>
  <c r="E12" i="7"/>
  <c r="E9" i="7"/>
  <c r="E7" i="7"/>
  <c r="E55" i="7"/>
  <c r="E51" i="7"/>
  <c r="E47" i="7"/>
  <c r="G47" i="7" s="1"/>
  <c r="C47" i="7" s="1"/>
  <c r="F60" i="10" s="1"/>
  <c r="E43" i="7"/>
  <c r="E39" i="7"/>
  <c r="E35" i="7"/>
  <c r="E31" i="7"/>
  <c r="G31" i="7" s="1"/>
  <c r="C31" i="7" s="1"/>
  <c r="F44" i="10" s="1"/>
  <c r="E27" i="7"/>
  <c r="E23" i="7"/>
  <c r="E19" i="7"/>
  <c r="E15" i="7"/>
  <c r="G15" i="7" s="1"/>
  <c r="C15" i="7" s="1"/>
  <c r="F28" i="10" s="1"/>
  <c r="E11" i="7"/>
  <c r="E58" i="7"/>
  <c r="E54" i="7"/>
  <c r="E50" i="7"/>
  <c r="G50" i="7" s="1"/>
  <c r="C50" i="7" s="1"/>
  <c r="F63" i="10" s="1"/>
  <c r="E46" i="7"/>
  <c r="E42" i="7"/>
  <c r="E38" i="7"/>
  <c r="E34" i="7"/>
  <c r="G34" i="7" s="1"/>
  <c r="C34" i="7" s="1"/>
  <c r="F47" i="10" s="1"/>
  <c r="E30" i="7"/>
  <c r="E26" i="7"/>
  <c r="E22" i="7"/>
  <c r="E18" i="7"/>
  <c r="G18" i="7" s="1"/>
  <c r="C18" i="7" s="1"/>
  <c r="F31" i="10" s="1"/>
  <c r="E14" i="7"/>
  <c r="E10" i="7"/>
  <c r="E8" i="7"/>
  <c r="E5" i="7"/>
  <c r="G5" i="7" s="1"/>
  <c r="C5" i="7" s="1"/>
  <c r="F18" i="10" s="1"/>
  <c r="E57" i="7"/>
  <c r="E41" i="7"/>
  <c r="E25" i="7"/>
  <c r="E53" i="7"/>
  <c r="E37" i="7"/>
  <c r="E21" i="7"/>
  <c r="E49" i="7"/>
  <c r="E33" i="7"/>
  <c r="E17" i="7"/>
  <c r="E45" i="7"/>
  <c r="G18" i="8"/>
  <c r="C18" i="8" s="1"/>
  <c r="H31" i="10" s="1"/>
  <c r="E4" i="5"/>
  <c r="E58" i="5"/>
  <c r="G58" i="5" s="1"/>
  <c r="C58" i="5" s="1"/>
  <c r="E71" i="10" s="1"/>
  <c r="E57" i="5"/>
  <c r="G57" i="5" s="1"/>
  <c r="C57" i="5" s="1"/>
  <c r="E70" i="10" s="1"/>
  <c r="E56" i="5"/>
  <c r="G56" i="5" s="1"/>
  <c r="C56" i="5" s="1"/>
  <c r="E69" i="10" s="1"/>
  <c r="E55" i="5"/>
  <c r="E54" i="5"/>
  <c r="G54" i="5" s="1"/>
  <c r="C54" i="5" s="1"/>
  <c r="E67" i="10" s="1"/>
  <c r="E53" i="5"/>
  <c r="G53" i="5" s="1"/>
  <c r="C53" i="5" s="1"/>
  <c r="E66" i="10" s="1"/>
  <c r="E52" i="5"/>
  <c r="G52" i="5" s="1"/>
  <c r="C52" i="5" s="1"/>
  <c r="E65" i="10" s="1"/>
  <c r="E51" i="5"/>
  <c r="E50" i="5"/>
  <c r="G50" i="5" s="1"/>
  <c r="C50" i="5" s="1"/>
  <c r="E63" i="10" s="1"/>
  <c r="E49" i="5"/>
  <c r="G49" i="5" s="1"/>
  <c r="C49" i="5" s="1"/>
  <c r="E62" i="10" s="1"/>
  <c r="E48" i="5"/>
  <c r="G48" i="5" s="1"/>
  <c r="C48" i="5" s="1"/>
  <c r="E61" i="10" s="1"/>
  <c r="E47" i="5"/>
  <c r="E46" i="5"/>
  <c r="G46" i="5" s="1"/>
  <c r="C46" i="5" s="1"/>
  <c r="E59" i="10" s="1"/>
  <c r="E45" i="5"/>
  <c r="G45" i="5" s="1"/>
  <c r="C45" i="5" s="1"/>
  <c r="E58" i="10" s="1"/>
  <c r="E44" i="5"/>
  <c r="G44" i="5" s="1"/>
  <c r="C44" i="5" s="1"/>
  <c r="E57" i="10" s="1"/>
  <c r="E43" i="5"/>
  <c r="E42" i="5"/>
  <c r="G42" i="5" s="1"/>
  <c r="C42" i="5" s="1"/>
  <c r="E55" i="10" s="1"/>
  <c r="E41" i="5"/>
  <c r="G41" i="5" s="1"/>
  <c r="C41" i="5" s="1"/>
  <c r="E54" i="10" s="1"/>
  <c r="E40" i="5"/>
  <c r="G40" i="5" s="1"/>
  <c r="C40" i="5" s="1"/>
  <c r="E53" i="10" s="1"/>
  <c r="E39" i="5"/>
  <c r="E38" i="5"/>
  <c r="G38" i="5" s="1"/>
  <c r="C38" i="5" s="1"/>
  <c r="E51" i="10" s="1"/>
  <c r="E37" i="5"/>
  <c r="G37" i="5" s="1"/>
  <c r="C37" i="5" s="1"/>
  <c r="E50" i="10" s="1"/>
  <c r="E36" i="5"/>
  <c r="G36" i="5" s="1"/>
  <c r="C36" i="5" s="1"/>
  <c r="E49" i="10" s="1"/>
  <c r="E35" i="5"/>
  <c r="E34" i="5"/>
  <c r="G34" i="5" s="1"/>
  <c r="C34" i="5" s="1"/>
  <c r="E47" i="10" s="1"/>
  <c r="E33" i="5"/>
  <c r="G33" i="5" s="1"/>
  <c r="C33" i="5" s="1"/>
  <c r="E46" i="10" s="1"/>
  <c r="E32" i="5"/>
  <c r="G32" i="5" s="1"/>
  <c r="C32" i="5" s="1"/>
  <c r="E45" i="10" s="1"/>
  <c r="E31" i="5"/>
  <c r="E30" i="5"/>
  <c r="G30" i="5" s="1"/>
  <c r="C30" i="5" s="1"/>
  <c r="E43" i="10" s="1"/>
  <c r="E29" i="5"/>
  <c r="G29" i="5" s="1"/>
  <c r="C29" i="5" s="1"/>
  <c r="E42" i="10" s="1"/>
  <c r="E28" i="5"/>
  <c r="G28" i="5" s="1"/>
  <c r="C28" i="5" s="1"/>
  <c r="E41" i="10" s="1"/>
  <c r="E27" i="5"/>
  <c r="E26" i="5"/>
  <c r="G26" i="5" s="1"/>
  <c r="C26" i="5" s="1"/>
  <c r="E39" i="10" s="1"/>
  <c r="E25" i="5"/>
  <c r="G25" i="5" s="1"/>
  <c r="C25" i="5" s="1"/>
  <c r="E38" i="10" s="1"/>
  <c r="E24" i="5"/>
  <c r="G24" i="5" s="1"/>
  <c r="C24" i="5" s="1"/>
  <c r="E37" i="10" s="1"/>
  <c r="E23" i="5"/>
  <c r="E22" i="5"/>
  <c r="G22" i="5" s="1"/>
  <c r="C22" i="5" s="1"/>
  <c r="E35" i="10" s="1"/>
  <c r="E21" i="5"/>
  <c r="G21" i="5" s="1"/>
  <c r="C21" i="5" s="1"/>
  <c r="E34" i="10" s="1"/>
  <c r="E20" i="5"/>
  <c r="G20" i="5" s="1"/>
  <c r="C20" i="5" s="1"/>
  <c r="E33" i="10" s="1"/>
  <c r="E19" i="5"/>
  <c r="E18" i="5"/>
  <c r="G18" i="5" s="1"/>
  <c r="C18" i="5" s="1"/>
  <c r="E31" i="10" s="1"/>
  <c r="E17" i="5"/>
  <c r="G17" i="5" s="1"/>
  <c r="C17" i="5" s="1"/>
  <c r="E30" i="10" s="1"/>
  <c r="E16" i="5"/>
  <c r="G16" i="5" s="1"/>
  <c r="C16" i="5" s="1"/>
  <c r="E29" i="10" s="1"/>
  <c r="E15" i="5"/>
  <c r="E14" i="5"/>
  <c r="G14" i="5" s="1"/>
  <c r="C14" i="5" s="1"/>
  <c r="E27" i="10" s="1"/>
  <c r="E13" i="5"/>
  <c r="G13" i="5" s="1"/>
  <c r="C13" i="5" s="1"/>
  <c r="E26" i="10" s="1"/>
  <c r="E12" i="5"/>
  <c r="G12" i="5" s="1"/>
  <c r="C12" i="5" s="1"/>
  <c r="E25" i="10" s="1"/>
  <c r="E11" i="5"/>
  <c r="E10" i="5"/>
  <c r="G10" i="5" s="1"/>
  <c r="C10" i="5" s="1"/>
  <c r="E23" i="10" s="1"/>
  <c r="E9" i="5"/>
  <c r="G9" i="5" s="1"/>
  <c r="C9" i="5" s="1"/>
  <c r="E22" i="10" s="1"/>
  <c r="E8" i="5"/>
  <c r="G8" i="5" s="1"/>
  <c r="C8" i="5" s="1"/>
  <c r="E21" i="10" s="1"/>
  <c r="E7" i="5"/>
  <c r="E6" i="5"/>
  <c r="G6" i="5" s="1"/>
  <c r="C6" i="5" s="1"/>
  <c r="E19" i="10" s="1"/>
  <c r="E5" i="5"/>
  <c r="G5" i="5" s="1"/>
  <c r="C5" i="5" s="1"/>
  <c r="E18" i="10" s="1"/>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5" i="8"/>
  <c r="F4" i="8"/>
  <c r="F22" i="8"/>
  <c r="G22" i="8" s="1"/>
  <c r="C22" i="8" s="1"/>
  <c r="H35" i="10" s="1"/>
  <c r="F21" i="8"/>
  <c r="F20" i="8"/>
  <c r="F19" i="8"/>
  <c r="F18" i="8"/>
  <c r="F17" i="8"/>
  <c r="F16" i="8"/>
  <c r="F15" i="8"/>
  <c r="F14" i="8"/>
  <c r="F13" i="8"/>
  <c r="F12" i="8"/>
  <c r="F11" i="8"/>
  <c r="F10" i="8"/>
  <c r="F9" i="8"/>
  <c r="F8" i="8"/>
  <c r="F7" i="8"/>
  <c r="F6" i="8"/>
  <c r="F59" i="8"/>
  <c r="F23" i="8"/>
  <c r="G10" i="8"/>
  <c r="C10" i="8" s="1"/>
  <c r="H23" i="10" s="1"/>
  <c r="E59" i="5"/>
  <c r="G59" i="5" s="1"/>
  <c r="C59" i="5" s="1"/>
  <c r="B7" i="10" s="1"/>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E59" i="8"/>
  <c r="E58" i="8"/>
  <c r="G58" i="8" s="1"/>
  <c r="C58" i="8" s="1"/>
  <c r="H71" i="10" s="1"/>
  <c r="E57" i="8"/>
  <c r="G57" i="8" s="1"/>
  <c r="C57" i="8" s="1"/>
  <c r="H70" i="10" s="1"/>
  <c r="E56" i="8"/>
  <c r="G56" i="8" s="1"/>
  <c r="C56" i="8" s="1"/>
  <c r="H69" i="10" s="1"/>
  <c r="E55" i="8"/>
  <c r="G55" i="8" s="1"/>
  <c r="C55" i="8" s="1"/>
  <c r="H68" i="10" s="1"/>
  <c r="E54" i="8"/>
  <c r="G54" i="8" s="1"/>
  <c r="C54" i="8" s="1"/>
  <c r="H67" i="10" s="1"/>
  <c r="E53" i="8"/>
  <c r="G53" i="8" s="1"/>
  <c r="C53" i="8" s="1"/>
  <c r="H66" i="10" s="1"/>
  <c r="E52" i="8"/>
  <c r="G52" i="8" s="1"/>
  <c r="C52" i="8" s="1"/>
  <c r="H65" i="10" s="1"/>
  <c r="E51" i="8"/>
  <c r="G51" i="8" s="1"/>
  <c r="C51" i="8" s="1"/>
  <c r="H64" i="10" s="1"/>
  <c r="E50" i="8"/>
  <c r="G50" i="8" s="1"/>
  <c r="C50" i="8" s="1"/>
  <c r="H63" i="10" s="1"/>
  <c r="E49" i="8"/>
  <c r="G49" i="8" s="1"/>
  <c r="C49" i="8" s="1"/>
  <c r="H62" i="10" s="1"/>
  <c r="E48" i="8"/>
  <c r="G48" i="8" s="1"/>
  <c r="C48" i="8" s="1"/>
  <c r="H61" i="10" s="1"/>
  <c r="E47" i="8"/>
  <c r="G47" i="8" s="1"/>
  <c r="C47" i="8" s="1"/>
  <c r="H60" i="10" s="1"/>
  <c r="E46" i="8"/>
  <c r="G46" i="8" s="1"/>
  <c r="C46" i="8" s="1"/>
  <c r="H59" i="10" s="1"/>
  <c r="E45" i="8"/>
  <c r="G45" i="8" s="1"/>
  <c r="C45" i="8" s="1"/>
  <c r="H58" i="10" s="1"/>
  <c r="E44" i="8"/>
  <c r="G44" i="8" s="1"/>
  <c r="C44" i="8" s="1"/>
  <c r="H57" i="10" s="1"/>
  <c r="E43" i="8"/>
  <c r="G43" i="8" s="1"/>
  <c r="C43" i="8" s="1"/>
  <c r="H56" i="10" s="1"/>
  <c r="E42" i="8"/>
  <c r="G42" i="8" s="1"/>
  <c r="C42" i="8" s="1"/>
  <c r="H55" i="10" s="1"/>
  <c r="E41" i="8"/>
  <c r="G41" i="8" s="1"/>
  <c r="C41" i="8" s="1"/>
  <c r="H54" i="10" s="1"/>
  <c r="E40" i="8"/>
  <c r="G40" i="8" s="1"/>
  <c r="C40" i="8" s="1"/>
  <c r="H53" i="10" s="1"/>
  <c r="E39" i="8"/>
  <c r="G39" i="8" s="1"/>
  <c r="C39" i="8" s="1"/>
  <c r="H52" i="10" s="1"/>
  <c r="E38" i="8"/>
  <c r="G38" i="8" s="1"/>
  <c r="C38" i="8" s="1"/>
  <c r="H51" i="10" s="1"/>
  <c r="E37" i="8"/>
  <c r="G37" i="8" s="1"/>
  <c r="C37" i="8" s="1"/>
  <c r="H50" i="10" s="1"/>
  <c r="E36" i="8"/>
  <c r="G36" i="8" s="1"/>
  <c r="C36" i="8" s="1"/>
  <c r="H49" i="10" s="1"/>
  <c r="E35" i="8"/>
  <c r="G35" i="8" s="1"/>
  <c r="C35" i="8" s="1"/>
  <c r="H48" i="10" s="1"/>
  <c r="E34" i="8"/>
  <c r="G34" i="8" s="1"/>
  <c r="C34" i="8" s="1"/>
  <c r="H47" i="10" s="1"/>
  <c r="E33" i="8"/>
  <c r="G33" i="8" s="1"/>
  <c r="C33" i="8" s="1"/>
  <c r="H46" i="10" s="1"/>
  <c r="E32" i="8"/>
  <c r="G32" i="8" s="1"/>
  <c r="C32" i="8" s="1"/>
  <c r="H45" i="10" s="1"/>
  <c r="E31" i="8"/>
  <c r="G31" i="8" s="1"/>
  <c r="C31" i="8" s="1"/>
  <c r="H44" i="10" s="1"/>
  <c r="E30" i="8"/>
  <c r="G30" i="8" s="1"/>
  <c r="C30" i="8" s="1"/>
  <c r="H43" i="10" s="1"/>
  <c r="E29" i="8"/>
  <c r="G29" i="8" s="1"/>
  <c r="C29" i="8" s="1"/>
  <c r="H42" i="10" s="1"/>
  <c r="E28" i="8"/>
  <c r="G28" i="8" s="1"/>
  <c r="C28" i="8" s="1"/>
  <c r="H41" i="10" s="1"/>
  <c r="E27" i="8"/>
  <c r="G27" i="8" s="1"/>
  <c r="C27" i="8" s="1"/>
  <c r="H40" i="10" s="1"/>
  <c r="E26" i="8"/>
  <c r="G26" i="8" s="1"/>
  <c r="C26" i="8" s="1"/>
  <c r="H39" i="10" s="1"/>
  <c r="E25" i="8"/>
  <c r="G25" i="8" s="1"/>
  <c r="C25" i="8" s="1"/>
  <c r="H38" i="10" s="1"/>
  <c r="E24" i="8"/>
  <c r="G24" i="8" s="1"/>
  <c r="C24" i="8" s="1"/>
  <c r="H37" i="10" s="1"/>
  <c r="E23" i="8"/>
  <c r="G23" i="8" s="1"/>
  <c r="C23" i="8" s="1"/>
  <c r="H36" i="10" s="1"/>
  <c r="E6" i="8"/>
  <c r="G6" i="8" s="1"/>
  <c r="C6" i="8" s="1"/>
  <c r="H19" i="10" s="1"/>
  <c r="E5" i="8"/>
  <c r="G5" i="8" s="1"/>
  <c r="C5" i="8" s="1"/>
  <c r="H18" i="10" s="1"/>
  <c r="E4" i="8"/>
  <c r="E21" i="8"/>
  <c r="E17" i="8"/>
  <c r="G17" i="8" s="1"/>
  <c r="C17" i="8" s="1"/>
  <c r="H30" i="10" s="1"/>
  <c r="E13" i="8"/>
  <c r="E9" i="8"/>
  <c r="G9" i="8" s="1"/>
  <c r="C9" i="8" s="1"/>
  <c r="H22" i="10" s="1"/>
  <c r="E20" i="8"/>
  <c r="G20" i="8" s="1"/>
  <c r="C20" i="8" s="1"/>
  <c r="H33" i="10" s="1"/>
  <c r="E16" i="8"/>
  <c r="G16" i="8" s="1"/>
  <c r="C16" i="8" s="1"/>
  <c r="H29" i="10" s="1"/>
  <c r="E12" i="8"/>
  <c r="G12" i="8" s="1"/>
  <c r="C12" i="8" s="1"/>
  <c r="H25" i="10" s="1"/>
  <c r="E8" i="8"/>
  <c r="G8" i="8" s="1"/>
  <c r="C8" i="8" s="1"/>
  <c r="H21" i="10" s="1"/>
  <c r="E19" i="8"/>
  <c r="E15" i="8"/>
  <c r="G15" i="8" s="1"/>
  <c r="C15" i="8" s="1"/>
  <c r="H28" i="10" s="1"/>
  <c r="E11" i="8"/>
  <c r="E7" i="8"/>
  <c r="E14" i="8"/>
  <c r="G14" i="8" s="1"/>
  <c r="C14" i="8" s="1"/>
  <c r="H27" i="10" s="1"/>
  <c r="G41" i="9"/>
  <c r="C41" i="9" s="1"/>
  <c r="I54" i="10" s="1"/>
  <c r="F59" i="7"/>
  <c r="F5"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G29" i="7" s="1"/>
  <c r="C29" i="7" s="1"/>
  <c r="F42" i="10" s="1"/>
  <c r="F28" i="7"/>
  <c r="F27" i="7"/>
  <c r="F26" i="7"/>
  <c r="F25" i="7"/>
  <c r="F24" i="7"/>
  <c r="F23" i="7"/>
  <c r="F22" i="7"/>
  <c r="F21" i="7"/>
  <c r="F20" i="7"/>
  <c r="F19" i="7"/>
  <c r="F18" i="7"/>
  <c r="F17" i="7"/>
  <c r="F16" i="7"/>
  <c r="F15" i="7"/>
  <c r="F14" i="7"/>
  <c r="F13" i="7"/>
  <c r="G13" i="7" s="1"/>
  <c r="C13" i="7" s="1"/>
  <c r="F26" i="10" s="1"/>
  <c r="F12" i="7"/>
  <c r="F11" i="7"/>
  <c r="F10" i="7"/>
  <c r="F9" i="7"/>
  <c r="F8" i="7"/>
  <c r="F7" i="7"/>
  <c r="G57" i="9"/>
  <c r="C57" i="9" s="1"/>
  <c r="I70" i="10" s="1"/>
  <c r="F4" i="7"/>
  <c r="E5" i="9"/>
  <c r="G5" i="9" s="1"/>
  <c r="C5" i="9" s="1"/>
  <c r="I18" i="10" s="1"/>
  <c r="E33" i="9"/>
  <c r="G33" i="9" s="1"/>
  <c r="C33" i="9" s="1"/>
  <c r="I46" i="10" s="1"/>
  <c r="E59" i="9"/>
  <c r="G59" i="9" s="1"/>
  <c r="C59" i="9" s="1"/>
  <c r="B11" i="10" s="1"/>
  <c r="E56" i="9"/>
  <c r="E52" i="9"/>
  <c r="E48" i="9"/>
  <c r="E44" i="9"/>
  <c r="G44" i="9" s="1"/>
  <c r="C44" i="9" s="1"/>
  <c r="I57" i="10" s="1"/>
  <c r="E40" i="9"/>
  <c r="E29" i="9"/>
  <c r="G29" i="9" s="1"/>
  <c r="C29" i="9" s="1"/>
  <c r="I42" i="10" s="1"/>
  <c r="E25" i="9"/>
  <c r="G25" i="9" s="1"/>
  <c r="C25" i="9" s="1"/>
  <c r="I38" i="10" s="1"/>
  <c r="E24" i="9"/>
  <c r="G24" i="9" s="1"/>
  <c r="C24" i="9" s="1"/>
  <c r="I37" i="10" s="1"/>
  <c r="E23" i="9"/>
  <c r="G23" i="9" s="1"/>
  <c r="C23" i="9" s="1"/>
  <c r="I36" i="10" s="1"/>
  <c r="E22" i="9"/>
  <c r="G22" i="9" s="1"/>
  <c r="C22" i="9" s="1"/>
  <c r="I35" i="10" s="1"/>
  <c r="E21" i="9"/>
  <c r="G21" i="9" s="1"/>
  <c r="C21" i="9" s="1"/>
  <c r="I34" i="10" s="1"/>
  <c r="E20" i="9"/>
  <c r="G20" i="9" s="1"/>
  <c r="C20" i="9" s="1"/>
  <c r="I33" i="10" s="1"/>
  <c r="E19" i="9"/>
  <c r="G19" i="9" s="1"/>
  <c r="C19" i="9" s="1"/>
  <c r="I32" i="10" s="1"/>
  <c r="E18" i="9"/>
  <c r="G18" i="9" s="1"/>
  <c r="C18" i="9" s="1"/>
  <c r="I31" i="10" s="1"/>
  <c r="E17" i="9"/>
  <c r="G17" i="9" s="1"/>
  <c r="C17" i="9" s="1"/>
  <c r="I30" i="10" s="1"/>
  <c r="E16" i="9"/>
  <c r="G16" i="9" s="1"/>
  <c r="C16" i="9" s="1"/>
  <c r="I29" i="10" s="1"/>
  <c r="E15" i="9"/>
  <c r="G15" i="9" s="1"/>
  <c r="C15" i="9" s="1"/>
  <c r="I28" i="10" s="1"/>
  <c r="E14" i="9"/>
  <c r="G14" i="9" s="1"/>
  <c r="C14" i="9" s="1"/>
  <c r="I27" i="10" s="1"/>
  <c r="E13" i="9"/>
  <c r="G13" i="9" s="1"/>
  <c r="C13" i="9" s="1"/>
  <c r="I26" i="10" s="1"/>
  <c r="E12" i="9"/>
  <c r="G12" i="9" s="1"/>
  <c r="C12" i="9" s="1"/>
  <c r="I25" i="10" s="1"/>
  <c r="E11" i="9"/>
  <c r="G11" i="9" s="1"/>
  <c r="C11" i="9" s="1"/>
  <c r="I24" i="10" s="1"/>
  <c r="E10" i="9"/>
  <c r="G10" i="9" s="1"/>
  <c r="C10" i="9" s="1"/>
  <c r="I23" i="10" s="1"/>
  <c r="E9" i="9"/>
  <c r="G9" i="9" s="1"/>
  <c r="C9" i="9" s="1"/>
  <c r="I22" i="10" s="1"/>
  <c r="E8" i="9"/>
  <c r="G8" i="9" s="1"/>
  <c r="C8" i="9" s="1"/>
  <c r="I21" i="10" s="1"/>
  <c r="E7" i="9"/>
  <c r="G7" i="9" s="1"/>
  <c r="C7" i="9" s="1"/>
  <c r="I20" i="10" s="1"/>
  <c r="E55" i="9"/>
  <c r="G55" i="9" s="1"/>
  <c r="C55" i="9" s="1"/>
  <c r="I68" i="10" s="1"/>
  <c r="E51" i="9"/>
  <c r="E47" i="9"/>
  <c r="G47" i="9" s="1"/>
  <c r="C47" i="9" s="1"/>
  <c r="I60" i="10" s="1"/>
  <c r="E43" i="9"/>
  <c r="E39" i="9"/>
  <c r="G39" i="9" s="1"/>
  <c r="C39" i="9" s="1"/>
  <c r="I52" i="10" s="1"/>
  <c r="E36" i="9"/>
  <c r="E34" i="9"/>
  <c r="E32" i="9"/>
  <c r="E30" i="9"/>
  <c r="E26" i="9"/>
  <c r="E6" i="9"/>
  <c r="G6" i="9" s="1"/>
  <c r="C6" i="9" s="1"/>
  <c r="I19" i="10" s="1"/>
  <c r="E4" i="9"/>
  <c r="E58" i="9"/>
  <c r="E54" i="9"/>
  <c r="E50" i="9"/>
  <c r="E46" i="9"/>
  <c r="E42" i="9"/>
  <c r="E38" i="9"/>
  <c r="E27" i="9"/>
  <c r="G27" i="9" s="1"/>
  <c r="C27" i="9" s="1"/>
  <c r="I40" i="10" s="1"/>
  <c r="E28" i="9"/>
  <c r="E35" i="9"/>
  <c r="G35" i="9" s="1"/>
  <c r="C35" i="9" s="1"/>
  <c r="I48" i="10" s="1"/>
  <c r="E49" i="9"/>
  <c r="G49" i="9" s="1"/>
  <c r="C49" i="9" s="1"/>
  <c r="I62" i="10" s="1"/>
  <c r="G59" i="8"/>
  <c r="C59" i="8" s="1"/>
  <c r="B10" i="10" s="1"/>
  <c r="E37" i="9"/>
  <c r="E53" i="9"/>
  <c r="G53" i="9" s="1"/>
  <c r="C53" i="9" s="1"/>
  <c r="I66" i="10" s="1"/>
  <c r="F59" i="9"/>
  <c r="F58" i="9"/>
  <c r="F57" i="9"/>
  <c r="F56" i="9"/>
  <c r="F55" i="9"/>
  <c r="F54" i="9"/>
  <c r="F53" i="9"/>
  <c r="F52" i="9"/>
  <c r="F51" i="9"/>
  <c r="F50" i="9"/>
  <c r="F49" i="9"/>
  <c r="F48" i="9"/>
  <c r="F47" i="9"/>
  <c r="F46" i="9"/>
  <c r="F45" i="9"/>
  <c r="G45" i="9" s="1"/>
  <c r="C45" i="9" s="1"/>
  <c r="I58" i="10" s="1"/>
  <c r="F44" i="9"/>
  <c r="F43" i="9"/>
  <c r="F42" i="9"/>
  <c r="F41" i="9"/>
  <c r="F40" i="9"/>
  <c r="F39" i="9"/>
  <c r="F38" i="9"/>
  <c r="F37" i="9"/>
  <c r="F36" i="9"/>
  <c r="F35" i="9"/>
  <c r="F34" i="9"/>
  <c r="F33" i="9"/>
  <c r="F32" i="9"/>
  <c r="F31" i="9"/>
  <c r="G31" i="9" s="1"/>
  <c r="C31" i="9" s="1"/>
  <c r="I44" i="10" s="1"/>
  <c r="F30" i="9"/>
  <c r="F29" i="9"/>
  <c r="F28" i="9"/>
  <c r="F27" i="9"/>
  <c r="F26" i="9"/>
  <c r="F25" i="9"/>
  <c r="F4" i="9"/>
  <c r="F6" i="9"/>
  <c r="G34" i="9" l="1"/>
  <c r="C34" i="9" s="1"/>
  <c r="I47" i="10" s="1"/>
  <c r="G9" i="7"/>
  <c r="C9" i="7" s="1"/>
  <c r="F22" i="10" s="1"/>
  <c r="G15" i="6"/>
  <c r="C15" i="6" s="1"/>
  <c r="G28" i="10" s="1"/>
  <c r="G31" i="6"/>
  <c r="C31" i="6" s="1"/>
  <c r="G44" i="10" s="1"/>
  <c r="G59" i="6"/>
  <c r="C59" i="6" s="1"/>
  <c r="B9" i="10" s="1"/>
  <c r="G28" i="2"/>
  <c r="C28" i="2" s="1"/>
  <c r="B41" i="10" s="1"/>
  <c r="G56" i="2"/>
  <c r="C56" i="2" s="1"/>
  <c r="B69" i="10" s="1"/>
  <c r="G38" i="9"/>
  <c r="C38" i="9" s="1"/>
  <c r="I51" i="10" s="1"/>
  <c r="G54" i="9"/>
  <c r="C54" i="9" s="1"/>
  <c r="I67" i="10" s="1"/>
  <c r="G26" i="9"/>
  <c r="C26" i="9" s="1"/>
  <c r="I39" i="10" s="1"/>
  <c r="G36" i="9"/>
  <c r="C36" i="9" s="1"/>
  <c r="I49" i="10" s="1"/>
  <c r="G51" i="9"/>
  <c r="C51" i="9" s="1"/>
  <c r="I64" i="10" s="1"/>
  <c r="G48" i="9"/>
  <c r="C48" i="9" s="1"/>
  <c r="I61" i="10" s="1"/>
  <c r="G19" i="8"/>
  <c r="C19" i="8" s="1"/>
  <c r="H32" i="10" s="1"/>
  <c r="G21" i="8"/>
  <c r="C21" i="8" s="1"/>
  <c r="H34" i="10" s="1"/>
  <c r="G49" i="7"/>
  <c r="C49" i="7" s="1"/>
  <c r="F62" i="10" s="1"/>
  <c r="G25" i="7"/>
  <c r="C25" i="7" s="1"/>
  <c r="F38" i="10" s="1"/>
  <c r="G8" i="7"/>
  <c r="C8" i="7" s="1"/>
  <c r="F21" i="10" s="1"/>
  <c r="G22" i="7"/>
  <c r="C22" i="7" s="1"/>
  <c r="F35" i="10" s="1"/>
  <c r="G38" i="7"/>
  <c r="C38" i="7" s="1"/>
  <c r="F51" i="10" s="1"/>
  <c r="G54" i="7"/>
  <c r="C54" i="7" s="1"/>
  <c r="F67" i="10" s="1"/>
  <c r="G19" i="7"/>
  <c r="C19" i="7" s="1"/>
  <c r="F32" i="10" s="1"/>
  <c r="G35" i="7"/>
  <c r="C35" i="7" s="1"/>
  <c r="F48" i="10" s="1"/>
  <c r="G51" i="7"/>
  <c r="C51" i="7" s="1"/>
  <c r="F64" i="10" s="1"/>
  <c r="G12" i="7"/>
  <c r="C12" i="7" s="1"/>
  <c r="F25" i="10" s="1"/>
  <c r="G28" i="7"/>
  <c r="C28" i="7" s="1"/>
  <c r="F41" i="10" s="1"/>
  <c r="G44" i="7"/>
  <c r="C44" i="7" s="1"/>
  <c r="F57" i="10" s="1"/>
  <c r="G4" i="7"/>
  <c r="C4" i="7" s="1"/>
  <c r="F17" i="10" s="1"/>
  <c r="G6" i="4"/>
  <c r="C6" i="4" s="1"/>
  <c r="D19" i="10" s="1"/>
  <c r="G7" i="3"/>
  <c r="C7" i="3" s="1"/>
  <c r="C20" i="10" s="1"/>
  <c r="G11" i="3"/>
  <c r="C11" i="3" s="1"/>
  <c r="C24" i="10" s="1"/>
  <c r="G15" i="3"/>
  <c r="C15" i="3" s="1"/>
  <c r="C28" i="10" s="1"/>
  <c r="G19" i="3"/>
  <c r="C19" i="3" s="1"/>
  <c r="C32" i="10" s="1"/>
  <c r="G23" i="3"/>
  <c r="C23" i="3" s="1"/>
  <c r="C36" i="10" s="1"/>
  <c r="G27" i="3"/>
  <c r="C27" i="3" s="1"/>
  <c r="C40" i="10" s="1"/>
  <c r="G31" i="3"/>
  <c r="C31" i="3" s="1"/>
  <c r="C44" i="10" s="1"/>
  <c r="G35" i="3"/>
  <c r="C35" i="3" s="1"/>
  <c r="C48" i="10" s="1"/>
  <c r="G39" i="3"/>
  <c r="C39" i="3" s="1"/>
  <c r="C52" i="10" s="1"/>
  <c r="G43" i="3"/>
  <c r="C43" i="3" s="1"/>
  <c r="C56" i="10" s="1"/>
  <c r="G47" i="3"/>
  <c r="C47" i="3" s="1"/>
  <c r="C60" i="10" s="1"/>
  <c r="G51" i="3"/>
  <c r="C51" i="3" s="1"/>
  <c r="C64" i="10" s="1"/>
  <c r="G55" i="3"/>
  <c r="C55" i="3" s="1"/>
  <c r="C68" i="10" s="1"/>
  <c r="G4" i="3"/>
  <c r="C4" i="3" s="1"/>
  <c r="C17" i="10" s="1"/>
  <c r="G5" i="6"/>
  <c r="C5" i="6" s="1"/>
  <c r="G18" i="10" s="1"/>
  <c r="G41" i="6"/>
  <c r="C41" i="6" s="1"/>
  <c r="G54" i="10" s="1"/>
  <c r="G54" i="6"/>
  <c r="C54" i="6" s="1"/>
  <c r="G67" i="10" s="1"/>
  <c r="G8" i="6"/>
  <c r="C8" i="6" s="1"/>
  <c r="G21" i="10" s="1"/>
  <c r="G12" i="6"/>
  <c r="C12" i="6" s="1"/>
  <c r="G25" i="10" s="1"/>
  <c r="G16" i="6"/>
  <c r="C16" i="6" s="1"/>
  <c r="G29" i="10" s="1"/>
  <c r="G20" i="6"/>
  <c r="C20" i="6" s="1"/>
  <c r="G33" i="10" s="1"/>
  <c r="G24" i="6"/>
  <c r="C24" i="6" s="1"/>
  <c r="G37" i="10" s="1"/>
  <c r="G28" i="6"/>
  <c r="C28" i="6" s="1"/>
  <c r="G41" i="10" s="1"/>
  <c r="G32" i="6"/>
  <c r="C32" i="6" s="1"/>
  <c r="G45" i="10" s="1"/>
  <c r="G36" i="6"/>
  <c r="C36" i="6" s="1"/>
  <c r="G49" i="10" s="1"/>
  <c r="G40" i="6"/>
  <c r="C40" i="6" s="1"/>
  <c r="G53" i="10" s="1"/>
  <c r="G53" i="6"/>
  <c r="C53" i="6" s="1"/>
  <c r="G66" i="10" s="1"/>
  <c r="G4" i="2"/>
  <c r="C4" i="2" s="1"/>
  <c r="B17" i="10" s="1"/>
  <c r="G9" i="2"/>
  <c r="C9" i="2" s="1"/>
  <c r="B22" i="10" s="1"/>
  <c r="G13" i="2"/>
  <c r="C13" i="2" s="1"/>
  <c r="B26" i="10" s="1"/>
  <c r="G17" i="2"/>
  <c r="C17" i="2" s="1"/>
  <c r="B30" i="10" s="1"/>
  <c r="G21" i="2"/>
  <c r="C21" i="2" s="1"/>
  <c r="B34" i="10" s="1"/>
  <c r="G25" i="2"/>
  <c r="C25" i="2" s="1"/>
  <c r="B38" i="10" s="1"/>
  <c r="G29" i="2"/>
  <c r="C29" i="2" s="1"/>
  <c r="B42" i="10" s="1"/>
  <c r="G33" i="2"/>
  <c r="C33" i="2" s="1"/>
  <c r="B46" i="10" s="1"/>
  <c r="G37" i="2"/>
  <c r="C37" i="2" s="1"/>
  <c r="B50" i="10" s="1"/>
  <c r="G41" i="2"/>
  <c r="C41" i="2" s="1"/>
  <c r="B54" i="10" s="1"/>
  <c r="G45" i="2"/>
  <c r="C45" i="2" s="1"/>
  <c r="B58" i="10" s="1"/>
  <c r="G49" i="2"/>
  <c r="C49" i="2" s="1"/>
  <c r="B62" i="10" s="1"/>
  <c r="G53" i="2"/>
  <c r="C53" i="2" s="1"/>
  <c r="B66" i="10" s="1"/>
  <c r="G57" i="2"/>
  <c r="C57" i="2" s="1"/>
  <c r="B70" i="10" s="1"/>
  <c r="G53" i="7"/>
  <c r="C53" i="7" s="1"/>
  <c r="F66" i="10" s="1"/>
  <c r="G11" i="6"/>
  <c r="C11" i="6" s="1"/>
  <c r="G24" i="10" s="1"/>
  <c r="G23" i="6"/>
  <c r="C23" i="6" s="1"/>
  <c r="G36" i="10" s="1"/>
  <c r="G35" i="6"/>
  <c r="C35" i="6" s="1"/>
  <c r="G48" i="10" s="1"/>
  <c r="G51" i="6"/>
  <c r="C51" i="6" s="1"/>
  <c r="G64" i="10" s="1"/>
  <c r="G42" i="9"/>
  <c r="C42" i="9" s="1"/>
  <c r="I55" i="10" s="1"/>
  <c r="G30" i="9"/>
  <c r="C30" i="9" s="1"/>
  <c r="I43" i="10" s="1"/>
  <c r="G45" i="7"/>
  <c r="C45" i="7" s="1"/>
  <c r="F58" i="10" s="1"/>
  <c r="G21" i="7"/>
  <c r="C21" i="7" s="1"/>
  <c r="F34" i="10" s="1"/>
  <c r="G41" i="7"/>
  <c r="C41" i="7" s="1"/>
  <c r="F54" i="10" s="1"/>
  <c r="G10" i="7"/>
  <c r="C10" i="7" s="1"/>
  <c r="F23" i="10" s="1"/>
  <c r="G26" i="7"/>
  <c r="C26" i="7" s="1"/>
  <c r="F39" i="10" s="1"/>
  <c r="G42" i="7"/>
  <c r="C42" i="7" s="1"/>
  <c r="F55" i="10" s="1"/>
  <c r="G58" i="7"/>
  <c r="C58" i="7" s="1"/>
  <c r="F71" i="10" s="1"/>
  <c r="G23" i="7"/>
  <c r="C23" i="7" s="1"/>
  <c r="F36" i="10" s="1"/>
  <c r="G39" i="7"/>
  <c r="C39" i="7" s="1"/>
  <c r="F52" i="10" s="1"/>
  <c r="G55" i="7"/>
  <c r="C55" i="7" s="1"/>
  <c r="F68" i="10" s="1"/>
  <c r="G16" i="7"/>
  <c r="C16" i="7" s="1"/>
  <c r="F29" i="10" s="1"/>
  <c r="G32" i="7"/>
  <c r="C32" i="7" s="1"/>
  <c r="F45" i="10" s="1"/>
  <c r="G48" i="7"/>
  <c r="C48" i="7" s="1"/>
  <c r="F61" i="10" s="1"/>
  <c r="G59" i="7"/>
  <c r="C59" i="7" s="1"/>
  <c r="B8" i="10" s="1"/>
  <c r="G29" i="4"/>
  <c r="C29" i="4" s="1"/>
  <c r="D42" i="10" s="1"/>
  <c r="G33" i="4"/>
  <c r="C33" i="4" s="1"/>
  <c r="D46" i="10" s="1"/>
  <c r="G37" i="4"/>
  <c r="C37" i="4" s="1"/>
  <c r="D50" i="10" s="1"/>
  <c r="G41" i="4"/>
  <c r="C41" i="4" s="1"/>
  <c r="D54" i="10" s="1"/>
  <c r="G45" i="4"/>
  <c r="C45" i="4" s="1"/>
  <c r="D58" i="10" s="1"/>
  <c r="G49" i="4"/>
  <c r="C49" i="4" s="1"/>
  <c r="D62" i="10" s="1"/>
  <c r="G53" i="4"/>
  <c r="C53" i="4" s="1"/>
  <c r="D66" i="10" s="1"/>
  <c r="G57" i="4"/>
  <c r="C57" i="4" s="1"/>
  <c r="D70" i="10" s="1"/>
  <c r="G46" i="6"/>
  <c r="C46" i="6" s="1"/>
  <c r="G59" i="10" s="1"/>
  <c r="G45" i="6"/>
  <c r="C45" i="6" s="1"/>
  <c r="G58" i="10" s="1"/>
  <c r="G56" i="6"/>
  <c r="C56" i="6" s="1"/>
  <c r="G69" i="10" s="1"/>
  <c r="G9" i="6"/>
  <c r="C9" i="6" s="1"/>
  <c r="G22" i="10" s="1"/>
  <c r="G13" i="6"/>
  <c r="C13" i="6" s="1"/>
  <c r="G26" i="10" s="1"/>
  <c r="G17" i="6"/>
  <c r="C17" i="6" s="1"/>
  <c r="G30" i="10" s="1"/>
  <c r="G21" i="6"/>
  <c r="C21" i="6" s="1"/>
  <c r="G34" i="10" s="1"/>
  <c r="G25" i="6"/>
  <c r="C25" i="6" s="1"/>
  <c r="G38" i="10" s="1"/>
  <c r="G29" i="6"/>
  <c r="C29" i="6" s="1"/>
  <c r="G42" i="10" s="1"/>
  <c r="G33" i="6"/>
  <c r="C33" i="6" s="1"/>
  <c r="G46" i="10" s="1"/>
  <c r="G37" i="6"/>
  <c r="C37" i="6" s="1"/>
  <c r="G50" i="10" s="1"/>
  <c r="G44" i="6"/>
  <c r="C44" i="6" s="1"/>
  <c r="G57" i="10" s="1"/>
  <c r="G43" i="6"/>
  <c r="C43" i="6" s="1"/>
  <c r="G56" i="10" s="1"/>
  <c r="G55" i="6"/>
  <c r="C55" i="6" s="1"/>
  <c r="G68" i="10" s="1"/>
  <c r="G5" i="2"/>
  <c r="C5" i="2" s="1"/>
  <c r="B18" i="10" s="1"/>
  <c r="G14" i="2"/>
  <c r="C14" i="2" s="1"/>
  <c r="B27" i="10" s="1"/>
  <c r="G18" i="2"/>
  <c r="C18" i="2" s="1"/>
  <c r="B31" i="10" s="1"/>
  <c r="G22" i="2"/>
  <c r="C22" i="2" s="1"/>
  <c r="B35" i="10" s="1"/>
  <c r="G26" i="2"/>
  <c r="C26" i="2" s="1"/>
  <c r="B39" i="10" s="1"/>
  <c r="G30" i="2"/>
  <c r="C30" i="2" s="1"/>
  <c r="B43" i="10" s="1"/>
  <c r="G34" i="2"/>
  <c r="C34" i="2" s="1"/>
  <c r="B47" i="10" s="1"/>
  <c r="G38" i="2"/>
  <c r="C38" i="2" s="1"/>
  <c r="B51" i="10" s="1"/>
  <c r="G42" i="2"/>
  <c r="C42" i="2" s="1"/>
  <c r="B55" i="10" s="1"/>
  <c r="G46" i="2"/>
  <c r="C46" i="2" s="1"/>
  <c r="B59" i="10" s="1"/>
  <c r="G50" i="2"/>
  <c r="C50" i="2" s="1"/>
  <c r="B63" i="10" s="1"/>
  <c r="G54" i="2"/>
  <c r="C54" i="2" s="1"/>
  <c r="B67" i="10" s="1"/>
  <c r="G58" i="2"/>
  <c r="C58" i="2" s="1"/>
  <c r="B71" i="10" s="1"/>
  <c r="G50" i="9"/>
  <c r="C50" i="9" s="1"/>
  <c r="I63" i="10" s="1"/>
  <c r="G33" i="7"/>
  <c r="C33" i="7" s="1"/>
  <c r="F46" i="10" s="1"/>
  <c r="G7" i="6"/>
  <c r="C7" i="6" s="1"/>
  <c r="G20" i="10" s="1"/>
  <c r="G19" i="6"/>
  <c r="C19" i="6" s="1"/>
  <c r="G32" i="10" s="1"/>
  <c r="G27" i="6"/>
  <c r="C27" i="6" s="1"/>
  <c r="G40" i="10" s="1"/>
  <c r="G39" i="6"/>
  <c r="C39" i="6" s="1"/>
  <c r="G52" i="10" s="1"/>
  <c r="G12" i="2"/>
  <c r="C12" i="2" s="1"/>
  <c r="B25" i="10" s="1"/>
  <c r="G52" i="2"/>
  <c r="C52" i="2" s="1"/>
  <c r="B65" i="10" s="1"/>
  <c r="G58" i="9"/>
  <c r="C58" i="9" s="1"/>
  <c r="I71" i="10" s="1"/>
  <c r="G52" i="9"/>
  <c r="C52" i="9" s="1"/>
  <c r="I65" i="10" s="1"/>
  <c r="G7" i="8"/>
  <c r="C7" i="8" s="1"/>
  <c r="H20" i="10" s="1"/>
  <c r="G4" i="8"/>
  <c r="C4" i="8" s="1"/>
  <c r="H17" i="10" s="1"/>
  <c r="G37" i="9"/>
  <c r="C37" i="9" s="1"/>
  <c r="I50" i="10" s="1"/>
  <c r="G28" i="9"/>
  <c r="C28" i="9" s="1"/>
  <c r="I41" i="10" s="1"/>
  <c r="G46" i="9"/>
  <c r="C46" i="9" s="1"/>
  <c r="I59" i="10" s="1"/>
  <c r="G4" i="9"/>
  <c r="C4" i="9" s="1"/>
  <c r="I17" i="10" s="1"/>
  <c r="G32" i="9"/>
  <c r="C32" i="9" s="1"/>
  <c r="I45" i="10" s="1"/>
  <c r="G43" i="9"/>
  <c r="C43" i="9" s="1"/>
  <c r="I56" i="10" s="1"/>
  <c r="G40" i="9"/>
  <c r="C40" i="9" s="1"/>
  <c r="I53" i="10" s="1"/>
  <c r="G56" i="9"/>
  <c r="C56" i="9" s="1"/>
  <c r="I69" i="10" s="1"/>
  <c r="G11" i="8"/>
  <c r="C11" i="8" s="1"/>
  <c r="H24" i="10" s="1"/>
  <c r="G13" i="8"/>
  <c r="C13" i="8" s="1"/>
  <c r="H26" i="10" s="1"/>
  <c r="G7" i="5"/>
  <c r="C7" i="5" s="1"/>
  <c r="E20" i="10" s="1"/>
  <c r="G11" i="5"/>
  <c r="C11" i="5" s="1"/>
  <c r="E24" i="10" s="1"/>
  <c r="G15" i="5"/>
  <c r="C15" i="5" s="1"/>
  <c r="E28" i="10" s="1"/>
  <c r="G19" i="5"/>
  <c r="C19" i="5" s="1"/>
  <c r="E32" i="10" s="1"/>
  <c r="G23" i="5"/>
  <c r="C23" i="5" s="1"/>
  <c r="E36" i="10" s="1"/>
  <c r="G27" i="5"/>
  <c r="C27" i="5" s="1"/>
  <c r="E40" i="10" s="1"/>
  <c r="G31" i="5"/>
  <c r="C31" i="5" s="1"/>
  <c r="E44" i="10" s="1"/>
  <c r="G35" i="5"/>
  <c r="C35" i="5" s="1"/>
  <c r="E48" i="10" s="1"/>
  <c r="G39" i="5"/>
  <c r="C39" i="5" s="1"/>
  <c r="E52" i="10" s="1"/>
  <c r="G43" i="5"/>
  <c r="C43" i="5" s="1"/>
  <c r="E56" i="10" s="1"/>
  <c r="G47" i="5"/>
  <c r="C47" i="5" s="1"/>
  <c r="E60" i="10" s="1"/>
  <c r="G51" i="5"/>
  <c r="C51" i="5" s="1"/>
  <c r="E64" i="10" s="1"/>
  <c r="G55" i="5"/>
  <c r="C55" i="5" s="1"/>
  <c r="E68" i="10" s="1"/>
  <c r="G4" i="5"/>
  <c r="C4" i="5" s="1"/>
  <c r="E17" i="10" s="1"/>
  <c r="G17" i="7"/>
  <c r="C17" i="7" s="1"/>
  <c r="F30" i="10" s="1"/>
  <c r="G37" i="7"/>
  <c r="C37" i="7" s="1"/>
  <c r="F50" i="10" s="1"/>
  <c r="G57" i="7"/>
  <c r="C57" i="7" s="1"/>
  <c r="F70" i="10" s="1"/>
  <c r="G14" i="7"/>
  <c r="C14" i="7" s="1"/>
  <c r="F27" i="10" s="1"/>
  <c r="G30" i="7"/>
  <c r="C30" i="7" s="1"/>
  <c r="F43" i="10" s="1"/>
  <c r="G46" i="7"/>
  <c r="C46" i="7" s="1"/>
  <c r="F59" i="10" s="1"/>
  <c r="G11" i="7"/>
  <c r="C11" i="7" s="1"/>
  <c r="F24" i="10" s="1"/>
  <c r="G27" i="7"/>
  <c r="C27" i="7" s="1"/>
  <c r="F40" i="10" s="1"/>
  <c r="G43" i="7"/>
  <c r="C43" i="7" s="1"/>
  <c r="F56" i="10" s="1"/>
  <c r="G7" i="7"/>
  <c r="C7" i="7" s="1"/>
  <c r="F20" i="10" s="1"/>
  <c r="G20" i="7"/>
  <c r="C20" i="7" s="1"/>
  <c r="F33" i="10" s="1"/>
  <c r="G36" i="7"/>
  <c r="C36" i="7" s="1"/>
  <c r="F49" i="10" s="1"/>
  <c r="G52" i="7"/>
  <c r="C52" i="7" s="1"/>
  <c r="F65" i="10" s="1"/>
  <c r="G17" i="3"/>
  <c r="C17" i="3" s="1"/>
  <c r="C30" i="10" s="1"/>
  <c r="G21" i="3"/>
  <c r="C21" i="3" s="1"/>
  <c r="C34" i="10" s="1"/>
  <c r="G25" i="3"/>
  <c r="C25" i="3" s="1"/>
  <c r="C38" i="10" s="1"/>
  <c r="G29" i="3"/>
  <c r="C29" i="3" s="1"/>
  <c r="C42" i="10" s="1"/>
  <c r="G33" i="3"/>
  <c r="C33" i="3" s="1"/>
  <c r="C46" i="10" s="1"/>
  <c r="G37" i="3"/>
  <c r="C37" i="3" s="1"/>
  <c r="C50" i="10" s="1"/>
  <c r="G41" i="3"/>
  <c r="C41" i="3" s="1"/>
  <c r="C54" i="10" s="1"/>
  <c r="G45" i="3"/>
  <c r="C45" i="3" s="1"/>
  <c r="C58" i="10" s="1"/>
  <c r="G49" i="3"/>
  <c r="C49" i="3" s="1"/>
  <c r="C62" i="10" s="1"/>
  <c r="G53" i="3"/>
  <c r="C53" i="3" s="1"/>
  <c r="C66" i="10" s="1"/>
  <c r="G57" i="3"/>
  <c r="C57" i="3" s="1"/>
  <c r="C70" i="10" s="1"/>
  <c r="G42" i="6"/>
  <c r="C42" i="6" s="1"/>
  <c r="G55" i="10" s="1"/>
  <c r="G49" i="6"/>
  <c r="C49" i="6" s="1"/>
  <c r="G62" i="10" s="1"/>
  <c r="G58" i="6"/>
  <c r="C58" i="6" s="1"/>
  <c r="G71" i="10" s="1"/>
  <c r="G10" i="6"/>
  <c r="C10" i="6" s="1"/>
  <c r="G23" i="10" s="1"/>
  <c r="G14" i="6"/>
  <c r="C14" i="6" s="1"/>
  <c r="G27" i="10" s="1"/>
  <c r="G18" i="6"/>
  <c r="C18" i="6" s="1"/>
  <c r="G31" i="10" s="1"/>
  <c r="G22" i="6"/>
  <c r="C22" i="6" s="1"/>
  <c r="G35" i="10" s="1"/>
  <c r="G26" i="6"/>
  <c r="C26" i="6" s="1"/>
  <c r="G39" i="10" s="1"/>
  <c r="G30" i="6"/>
  <c r="C30" i="6" s="1"/>
  <c r="G43" i="10" s="1"/>
  <c r="G34" i="6"/>
  <c r="C34" i="6" s="1"/>
  <c r="G47" i="10" s="1"/>
  <c r="G38" i="6"/>
  <c r="C38" i="6" s="1"/>
  <c r="G51" i="10" s="1"/>
  <c r="G48" i="6"/>
  <c r="C48" i="6" s="1"/>
  <c r="G61" i="10" s="1"/>
  <c r="G47" i="6"/>
  <c r="C47" i="6" s="1"/>
  <c r="G60" i="10" s="1"/>
  <c r="G57" i="6"/>
  <c r="C57" i="6" s="1"/>
  <c r="G70" i="10" s="1"/>
  <c r="G8" i="2"/>
  <c r="C8" i="2" s="1"/>
  <c r="B21" i="10" s="1"/>
  <c r="G11" i="2"/>
  <c r="C11" i="2" s="1"/>
  <c r="B24" i="10" s="1"/>
  <c r="G15" i="2"/>
  <c r="C15" i="2" s="1"/>
  <c r="B28" i="10" s="1"/>
  <c r="G19" i="2"/>
  <c r="C19" i="2" s="1"/>
  <c r="B32" i="10" s="1"/>
  <c r="G23" i="2"/>
  <c r="C23" i="2" s="1"/>
  <c r="B36" i="10" s="1"/>
  <c r="G27" i="2"/>
  <c r="C27" i="2" s="1"/>
  <c r="B40" i="10" s="1"/>
  <c r="G31" i="2"/>
  <c r="C31" i="2" s="1"/>
  <c r="B44" i="10" s="1"/>
  <c r="G35" i="2"/>
  <c r="C35" i="2" s="1"/>
  <c r="B48" i="10" s="1"/>
  <c r="G39" i="2"/>
  <c r="C39" i="2" s="1"/>
  <c r="B52" i="10" s="1"/>
  <c r="G43" i="2"/>
  <c r="C43" i="2" s="1"/>
  <c r="B56" i="10" s="1"/>
  <c r="G47" i="2"/>
  <c r="C47" i="2" s="1"/>
  <c r="B60" i="10" s="1"/>
  <c r="G51" i="2"/>
  <c r="C51" i="2" s="1"/>
  <c r="B64" i="10" s="1"/>
  <c r="G55" i="2"/>
  <c r="C55" i="2" s="1"/>
  <c r="B68" i="10" s="1"/>
</calcChain>
</file>

<file path=xl/sharedStrings.xml><?xml version="1.0" encoding="utf-8"?>
<sst xmlns="http://schemas.openxmlformats.org/spreadsheetml/2006/main" count="833" uniqueCount="130">
  <si>
    <t>Update Station Number:52</t>
  </si>
  <si>
    <t>Change Station number as needed in Cell A2 for each individual worksheet.  (All Other areas that reference this will update automatically)</t>
  </si>
  <si>
    <t>Data Input:</t>
  </si>
  <si>
    <t>1)   "Enter Data from Logsheet Here" box:    Input only into the Blue highlighted areas.  The grayed-out areas usually do not need to be changed unless a different slide depth or length was used in lab.</t>
  </si>
  <si>
    <t>2)    Input counts for each genus listed (combine all sub-species into one genus) in Column D.   Enter zeros (0) if none counted for a genus (do not leave blanks, it will skew graph results)</t>
  </si>
  <si>
    <t>3)    If any genus is not listed, please consult others.  Adding or deleting rows will skew the formulas for the graphs.  If add/delete rows is necessary, then updates to the formulas should be made or others notified that formula edits or other manipulation will be required to reflect the revised number of rows for a particular station(s).</t>
  </si>
  <si>
    <t>Phytoplankton Surface Counts</t>
  </si>
  <si>
    <t>STATION 50</t>
  </si>
  <si>
    <t>Conc Factor** =</t>
  </si>
  <si>
    <t>Total Volume Counted (mL)** =</t>
  </si>
  <si>
    <t>Enter Data From Log Sheet Here:</t>
  </si>
  <si>
    <t>Formulas: (for reference only, do not input data here)</t>
  </si>
  <si>
    <t>Genus</t>
  </si>
  <si>
    <t>Cells/L (truncated)</t>
  </si>
  <si>
    <t># Cells Counted</t>
  </si>
  <si>
    <t>Total transect volume (mL)</t>
  </si>
  <si>
    <t>1/conc factor</t>
  </si>
  <si>
    <t>Cells/L</t>
  </si>
  <si>
    <t>L (mm)</t>
  </si>
  <si>
    <t>Volume per Transect = (LxWxD in mm) x (1mL/1000 mm3)</t>
  </si>
  <si>
    <t>Actinoptychus</t>
  </si>
  <si>
    <t>W (mm)</t>
  </si>
  <si>
    <t>Total Volume Counted = (Vol/Transect) x (# of Transects)</t>
  </si>
  <si>
    <t>Alexandrium</t>
  </si>
  <si>
    <t>D (mm)</t>
  </si>
  <si>
    <t>Total Sample Volume = Decant volume + Volume removed</t>
  </si>
  <si>
    <t>Amphidinium</t>
  </si>
  <si>
    <t># Transects Counted:</t>
  </si>
  <si>
    <t>Concentration Factor =  Ttl Sample Vol/Decant Vol</t>
  </si>
  <si>
    <t>Amylax</t>
  </si>
  <si>
    <t>Decant volume (mL)</t>
  </si>
  <si>
    <t>Cells/Liter =[# cells/Total Volume Counted (mL)] x (1/Conc Factor) x (1000mL/1L)</t>
  </si>
  <si>
    <t>Asterionella</t>
  </si>
  <si>
    <t>Volume Removed from Sample (mL)</t>
  </si>
  <si>
    <t>Cells/Liter (Truncated) = same as above with no rounding (digits after decimal are dropped)</t>
  </si>
  <si>
    <t>Asteromphalus</t>
  </si>
  <si>
    <t>Cerataulina</t>
  </si>
  <si>
    <t>Ceratium</t>
  </si>
  <si>
    <t>Chaetoceros</t>
  </si>
  <si>
    <t>Notes:</t>
  </si>
  <si>
    <t>Choanoflagellates</t>
  </si>
  <si>
    <t>** No input required.  These figures are automatically calculated from formulas.</t>
  </si>
  <si>
    <t>Corethron</t>
  </si>
  <si>
    <t>Coscinodiscus</t>
  </si>
  <si>
    <t>Cryptomonads</t>
  </si>
  <si>
    <t>Cylindrotheca</t>
  </si>
  <si>
    <t>Dactyliosolen</t>
  </si>
  <si>
    <t>Detonula</t>
  </si>
  <si>
    <t>Dictyocha</t>
  </si>
  <si>
    <t>Dinophysis</t>
  </si>
  <si>
    <t>Ditylum</t>
  </si>
  <si>
    <t>Ebria</t>
  </si>
  <si>
    <t>Eucampia</t>
  </si>
  <si>
    <t>Euglenoids</t>
  </si>
  <si>
    <t>Gonyaulax</t>
  </si>
  <si>
    <t>Guinardia</t>
  </si>
  <si>
    <t>Gymnodinium</t>
  </si>
  <si>
    <t>Gyrodinium</t>
  </si>
  <si>
    <t>Gyro-Pleuro-sigma</t>
  </si>
  <si>
    <t>Heterocapsa</t>
  </si>
  <si>
    <t>Lauderia</t>
  </si>
  <si>
    <t>Leptocylindrus</t>
  </si>
  <si>
    <t>Meringosphaera</t>
  </si>
  <si>
    <t>Minuscula</t>
  </si>
  <si>
    <t>Navicula</t>
  </si>
  <si>
    <t>Nitzschia</t>
  </si>
  <si>
    <t>Nocticula</t>
  </si>
  <si>
    <t>Odontella</t>
  </si>
  <si>
    <t>Paralia</t>
  </si>
  <si>
    <t>Phaeocystis</t>
  </si>
  <si>
    <t>Prorocentrum</t>
  </si>
  <si>
    <t>Protoperidinium</t>
  </si>
  <si>
    <t>Pseudo-nitzschia</t>
  </si>
  <si>
    <t>Rhizosolenia</t>
  </si>
  <si>
    <t>Scrippsiella</t>
  </si>
  <si>
    <t>Skeletonema</t>
  </si>
  <si>
    <t>Stephanopyxis</t>
  </si>
  <si>
    <t>Thalassionema</t>
  </si>
  <si>
    <t>Thalassiosira</t>
  </si>
  <si>
    <t>Tropidoneis</t>
  </si>
  <si>
    <t>Unidentified pennates</t>
  </si>
  <si>
    <t>Unknown Phytoplankton</t>
  </si>
  <si>
    <t>Unknown Zooplankton</t>
  </si>
  <si>
    <t>Ciliate* Heliocostomella</t>
  </si>
  <si>
    <t>Ciliate* Laboea</t>
  </si>
  <si>
    <t>Ciliate* Salpingella</t>
  </si>
  <si>
    <t>Ciliate* Tiarina</t>
  </si>
  <si>
    <t>TOTAL</t>
  </si>
  <si>
    <t>STATION 51</t>
  </si>
  <si>
    <t>STATION 52</t>
  </si>
  <si>
    <t>STATION 53</t>
  </si>
  <si>
    <t>DOCKTON STATION</t>
  </si>
  <si>
    <t>STATION 54</t>
  </si>
  <si>
    <t>STATION 55</t>
  </si>
  <si>
    <t>STATION 56</t>
  </si>
  <si>
    <t>mL</t>
  </si>
  <si>
    <t>Station #</t>
  </si>
  <si>
    <t>Count</t>
  </si>
  <si>
    <t>Station 1</t>
  </si>
  <si>
    <t>Station 2</t>
  </si>
  <si>
    <t>Station 3</t>
  </si>
  <si>
    <t>Station 4</t>
  </si>
  <si>
    <t>Station 5</t>
  </si>
  <si>
    <t>Station 6</t>
  </si>
  <si>
    <t>Station 7</t>
  </si>
  <si>
    <t>Station 8</t>
  </si>
  <si>
    <t>Master Genus List</t>
  </si>
  <si>
    <t>Rare</t>
  </si>
  <si>
    <t>Lavderia</t>
  </si>
  <si>
    <t xml:space="preserve">Ebria </t>
  </si>
  <si>
    <t>Abundant</t>
  </si>
  <si>
    <t>Rhizosolemia</t>
  </si>
  <si>
    <t>Dinophysis acuminata</t>
  </si>
  <si>
    <t>Corethron hystrix</t>
  </si>
  <si>
    <t xml:space="preserve">Sea squirt </t>
  </si>
  <si>
    <t>Pleurosigma</t>
  </si>
  <si>
    <t>Common</t>
  </si>
  <si>
    <t>Rhizosolemiz</t>
  </si>
  <si>
    <t>Ceratiom fusus</t>
  </si>
  <si>
    <t>Protoperidanium</t>
  </si>
  <si>
    <t xml:space="preserve">Bacteriastrum </t>
  </si>
  <si>
    <t>Eucampia Zodiacus</t>
  </si>
  <si>
    <t>Psuedo-nitzschia</t>
  </si>
  <si>
    <t>Noctiluca</t>
  </si>
  <si>
    <t>zooplankton - copepod</t>
  </si>
  <si>
    <t>zooplankton - tintinnids</t>
  </si>
  <si>
    <t>zooplankton - nauplius</t>
  </si>
  <si>
    <t>Blooming</t>
  </si>
  <si>
    <t>Dockton</t>
  </si>
  <si>
    <t>phytoplankton genus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</si>
</sst>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
  </numFmts>
  <fonts count="169" x14ac:knownFonts="1">
    <font>
      <sz val="10"/>
      <color rgb="FF000000"/>
      <name val="Arial"/>
    </font>
    <font>
      <sz val="11"/>
      <color theme="1"/>
      <name val="Calibri"/>
      <family val="2"/>
      <scheme val="minor"/>
    </font>
    <font>
      <b/>
      <u/>
      <sz val="9"/>
      <color rgb="FF000000"/>
      <name val="Calibri"/>
    </font>
    <font>
      <i/>
      <sz val="9"/>
      <color rgb="FFA5A5A5"/>
      <name val="Calibri"/>
    </font>
    <font>
      <i/>
      <sz val="9"/>
      <color rgb="FF616161"/>
      <name val="Calibri"/>
    </font>
    <font>
      <sz val="11"/>
      <color rgb="FF000000"/>
      <name val="Calibri"/>
    </font>
    <font>
      <i/>
      <sz val="9"/>
      <color rgb="FF969696"/>
      <name val="Calibri"/>
    </font>
    <font>
      <b/>
      <u/>
      <sz val="10"/>
      <color rgb="FFFFFFFF"/>
      <name val="Calibri"/>
    </font>
    <font>
      <sz val="9"/>
      <color rgb="FFFFFFFF"/>
      <name val="Calibri"/>
    </font>
    <font>
      <sz val="10"/>
      <color rgb="FFFFFFFF"/>
      <name val="Calibri"/>
    </font>
    <font>
      <b/>
      <sz val="12"/>
      <color rgb="FF000000"/>
      <name val="Calibri"/>
    </font>
    <font>
      <u/>
      <sz val="12"/>
      <color rgb="FFBFBFBF"/>
      <name val="Calibri"/>
    </font>
    <font>
      <b/>
      <u/>
      <sz val="10"/>
      <color rgb="FF000000"/>
      <name val="Calibri"/>
    </font>
    <font>
      <sz val="11"/>
      <color rgb="FF000000"/>
      <name val="Calibri"/>
    </font>
    <font>
      <i/>
      <sz val="9"/>
      <color rgb="FF969696"/>
      <name val="Calibri"/>
    </font>
    <font>
      <i/>
      <sz val="12"/>
      <color rgb="FF000000"/>
      <name val="Calibri"/>
    </font>
    <font>
      <i/>
      <sz val="9"/>
      <color rgb="FF969696"/>
      <name val="Calibri"/>
    </font>
    <font>
      <i/>
      <sz val="9"/>
      <color rgb="FF969696"/>
      <name val="Calibri"/>
    </font>
    <font>
      <i/>
      <sz val="9"/>
      <color rgb="FF969696"/>
      <name val="Calibri"/>
    </font>
    <font>
      <b/>
      <u/>
      <sz val="10"/>
      <color rgb="FF000000"/>
      <name val="Calibri"/>
    </font>
    <font>
      <b/>
      <u/>
      <sz val="14"/>
      <color rgb="FF0066CC"/>
      <name val="Calibri"/>
    </font>
    <font>
      <u/>
      <sz val="12"/>
      <color rgb="FFBFBFBF"/>
      <name val="Calibri"/>
    </font>
    <font>
      <b/>
      <sz val="10"/>
      <color rgb="FF0066CC"/>
      <name val="Calibri"/>
    </font>
    <font>
      <sz val="10"/>
      <color rgb="FFFFFFFF"/>
      <name val="Calibri"/>
    </font>
    <font>
      <sz val="11"/>
      <color rgb="FF000000"/>
      <name val="Calibri"/>
    </font>
    <font>
      <sz val="12"/>
      <color rgb="FFBFBFBF"/>
      <name val="Calibri"/>
    </font>
    <font>
      <sz val="12"/>
      <color rgb="FFBFBFBF"/>
      <name val="Calibri"/>
    </font>
    <font>
      <sz val="11"/>
      <color rgb="FF000000"/>
      <name val="Calibri"/>
    </font>
    <font>
      <sz val="12"/>
      <color rgb="FF000000"/>
      <name val="Calibri"/>
    </font>
    <font>
      <sz val="11"/>
      <color rgb="FF000000"/>
      <name val="Calibri"/>
    </font>
    <font>
      <sz val="12"/>
      <color rgb="FF000000"/>
      <name val="Calibri"/>
    </font>
    <font>
      <sz val="12"/>
      <color rgb="FF000000"/>
      <name val="Calibri"/>
    </font>
    <font>
      <i/>
      <sz val="9"/>
      <color rgb="FF969696"/>
      <name val="Calibri"/>
    </font>
    <font>
      <i/>
      <sz val="12"/>
      <color rgb="FF000000"/>
      <name val="Calibri"/>
    </font>
    <font>
      <b/>
      <i/>
      <sz val="10"/>
      <color rgb="FF000000"/>
      <name val="Calibri"/>
    </font>
    <font>
      <sz val="10"/>
      <color rgb="FF000000"/>
      <name val="Calibri"/>
    </font>
    <font>
      <b/>
      <u/>
      <sz val="10"/>
      <color rgb="FF000000"/>
      <name val="Calibri"/>
    </font>
    <font>
      <b/>
      <sz val="12"/>
      <color rgb="FF0066CC"/>
      <name val="Calibri"/>
    </font>
    <font>
      <sz val="9"/>
      <color rgb="FF7F7F7F"/>
      <name val="Calibri"/>
    </font>
    <font>
      <b/>
      <sz val="12"/>
      <color rgb="FF000000"/>
      <name val="Calibri"/>
    </font>
    <font>
      <i/>
      <sz val="12"/>
      <color rgb="FF000000"/>
      <name val="Calibri"/>
    </font>
    <font>
      <i/>
      <sz val="12"/>
      <color rgb="FF000000"/>
      <name val="Calibri"/>
    </font>
    <font>
      <b/>
      <sz val="14"/>
      <color rgb="FF2F5496"/>
      <name val="Calibri"/>
    </font>
    <font>
      <b/>
      <sz val="12"/>
      <color rgb="FF000000"/>
      <name val="Calibri"/>
    </font>
    <font>
      <sz val="12"/>
      <color rgb="FF000000"/>
      <name val="Calibri"/>
    </font>
    <font>
      <b/>
      <sz val="12"/>
      <color rgb="FF000000"/>
      <name val="Calibri"/>
    </font>
    <font>
      <b/>
      <u/>
      <sz val="10"/>
      <color rgb="FFFFFFFF"/>
      <name val="Calibri"/>
    </font>
    <font>
      <b/>
      <u/>
      <sz val="10"/>
      <color rgb="FFFFFFFF"/>
      <name val="Calibri"/>
    </font>
    <font>
      <sz val="12"/>
      <color rgb="FF7F7F7F"/>
      <name val="Calibri"/>
    </font>
    <font>
      <b/>
      <i/>
      <sz val="10"/>
      <color rgb="FFFFFFFF"/>
      <name val="Calibri"/>
    </font>
    <font>
      <i/>
      <sz val="9"/>
      <color rgb="FF616161"/>
      <name val="Calibri"/>
    </font>
    <font>
      <sz val="12"/>
      <color rgb="FF000000"/>
      <name val="Calibri"/>
    </font>
    <font>
      <sz val="12"/>
      <color rgb="FFFFD965"/>
      <name val="Calibri"/>
    </font>
    <font>
      <b/>
      <i/>
      <sz val="12"/>
      <color rgb="FF000000"/>
      <name val="Calibri"/>
    </font>
    <font>
      <u/>
      <sz val="9"/>
      <color rgb="FFBFBFBF"/>
      <name val="Calibri"/>
    </font>
    <font>
      <sz val="12"/>
      <color rgb="FF000000"/>
      <name val="Calibri"/>
    </font>
    <font>
      <i/>
      <sz val="9"/>
      <color rgb="FF969696"/>
      <name val="Calibri"/>
    </font>
    <font>
      <sz val="12"/>
      <color rgb="FF000000"/>
      <name val="Calibri"/>
    </font>
    <font>
      <i/>
      <sz val="9"/>
      <color rgb="FF616161"/>
      <name val="Calibri"/>
    </font>
    <font>
      <b/>
      <sz val="11"/>
      <color rgb="FF7F7F7F"/>
      <name val="Calibri"/>
    </font>
    <font>
      <b/>
      <i/>
      <sz val="9"/>
      <color rgb="FFFFFFFF"/>
      <name val="Calibri"/>
    </font>
    <font>
      <b/>
      <sz val="12"/>
      <color rgb="FFFFFFFF"/>
      <name val="Calibri"/>
    </font>
    <font>
      <sz val="10"/>
      <color rgb="FF000000"/>
      <name val="Calibri"/>
    </font>
    <font>
      <sz val="12"/>
      <color rgb="FF000000"/>
      <name val="Calibri"/>
    </font>
    <font>
      <b/>
      <sz val="12"/>
      <color rgb="FF000000"/>
      <name val="Calibri"/>
    </font>
    <font>
      <sz val="11"/>
      <color rgb="FF000000"/>
      <name val="Calibri"/>
    </font>
    <font>
      <i/>
      <sz val="9"/>
      <color rgb="FF969696"/>
      <name val="Calibri"/>
    </font>
    <font>
      <sz val="11"/>
      <color rgb="FF7F7F7F"/>
      <name val="Calibri"/>
    </font>
    <font>
      <b/>
      <i/>
      <sz val="10"/>
      <color rgb="FFFFFFFF"/>
      <name val="Calibri"/>
    </font>
    <font>
      <b/>
      <i/>
      <sz val="10"/>
      <color rgb="FF000000"/>
      <name val="Calibri"/>
    </font>
    <font>
      <sz val="11"/>
      <color rgb="FF000000"/>
      <name val="Calibri"/>
    </font>
    <font>
      <sz val="12"/>
      <color rgb="FF000000"/>
      <name val="Calibri"/>
    </font>
    <font>
      <b/>
      <u/>
      <sz val="10"/>
      <color rgb="FFFFFFFF"/>
      <name val="Calibri"/>
    </font>
    <font>
      <b/>
      <sz val="12"/>
      <color rgb="FFFFFFFF"/>
      <name val="Calibri"/>
    </font>
    <font>
      <sz val="12"/>
      <color rgb="FF000000"/>
      <name val="Calibri"/>
    </font>
    <font>
      <b/>
      <sz val="12"/>
      <color rgb="FFFFFFFF"/>
      <name val="Calibri"/>
    </font>
    <font>
      <b/>
      <sz val="12"/>
      <color rgb="FFFFFFFF"/>
      <name val="Calibri"/>
    </font>
    <font>
      <i/>
      <sz val="12"/>
      <color rgb="FF7F7F7F"/>
      <name val="Calibri"/>
    </font>
    <font>
      <b/>
      <u/>
      <sz val="14"/>
      <color rgb="FF0066CC"/>
      <name val="Calibri"/>
    </font>
    <font>
      <i/>
      <sz val="9"/>
      <color rgb="FF969696"/>
      <name val="Calibri"/>
    </font>
    <font>
      <b/>
      <u/>
      <sz val="10"/>
      <color rgb="FF000000"/>
      <name val="Calibri"/>
    </font>
    <font>
      <i/>
      <sz val="9"/>
      <color rgb="FF616161"/>
      <name val="Calibri"/>
    </font>
    <font>
      <sz val="10"/>
      <color rgb="FF000000"/>
      <name val="Calibri"/>
    </font>
    <font>
      <b/>
      <i/>
      <sz val="10"/>
      <color rgb="FF000000"/>
      <name val="Calibri"/>
    </font>
    <font>
      <sz val="12"/>
      <color rgb="FF000000"/>
      <name val="Calibri"/>
    </font>
    <font>
      <b/>
      <i/>
      <sz val="12"/>
      <color rgb="FF0066CC"/>
      <name val="Calibri"/>
    </font>
    <font>
      <b/>
      <u/>
      <sz val="10"/>
      <color rgb="FFFFFFFF"/>
      <name val="Calibri"/>
    </font>
    <font>
      <sz val="12"/>
      <color rgb="FF000000"/>
      <name val="Calibri"/>
    </font>
    <font>
      <sz val="11"/>
      <color rgb="FF000000"/>
      <name val="Calibri"/>
    </font>
    <font>
      <sz val="12"/>
      <color rgb="FF7F7F7F"/>
      <name val="Calibri"/>
    </font>
    <font>
      <b/>
      <u/>
      <sz val="10"/>
      <color rgb="FFFFFFFF"/>
      <name val="Calibri"/>
    </font>
    <font>
      <i/>
      <sz val="12"/>
      <color rgb="FF000000"/>
      <name val="Calibri"/>
    </font>
    <font>
      <i/>
      <sz val="9"/>
      <color rgb="FFA5A5A5"/>
      <name val="Calibri"/>
    </font>
    <font>
      <sz val="11"/>
      <color rgb="FF000000"/>
      <name val="Calibri"/>
    </font>
    <font>
      <i/>
      <sz val="9"/>
      <color rgb="FF969696"/>
      <name val="Calibri"/>
    </font>
    <font>
      <i/>
      <u/>
      <sz val="12"/>
      <color rgb="FF000000"/>
      <name val="Calibri"/>
    </font>
    <font>
      <i/>
      <sz val="12"/>
      <color rgb="FF000000"/>
      <name val="Calibri"/>
    </font>
    <font>
      <i/>
      <sz val="9"/>
      <color rgb="FF969696"/>
      <name val="Calibri"/>
    </font>
    <font>
      <sz val="9"/>
      <color rgb="FF7F7F7F"/>
      <name val="Calibri"/>
    </font>
    <font>
      <b/>
      <i/>
      <sz val="10"/>
      <color rgb="FFFFFFFF"/>
      <name val="Calibri"/>
    </font>
    <font>
      <i/>
      <sz val="9"/>
      <color rgb="FFA5A5A5"/>
      <name val="Calibri"/>
    </font>
    <font>
      <i/>
      <sz val="12"/>
      <color rgb="FF000000"/>
      <name val="Calibri"/>
    </font>
    <font>
      <sz val="11"/>
      <color rgb="FF000000"/>
      <name val="Calibri"/>
    </font>
    <font>
      <b/>
      <sz val="12"/>
      <color rgb="FF000000"/>
      <name val="Calibri"/>
    </font>
    <font>
      <i/>
      <sz val="9"/>
      <color rgb="FFA5A5A5"/>
      <name val="Calibri"/>
    </font>
    <font>
      <sz val="10"/>
      <color rgb="FF000000"/>
      <name val="Calibri"/>
    </font>
    <font>
      <i/>
      <sz val="9"/>
      <color rgb="FF7F7F7F"/>
      <name val="Calibri"/>
    </font>
    <font>
      <i/>
      <sz val="12"/>
      <color rgb="FF000000"/>
      <name val="Calibri"/>
    </font>
    <font>
      <b/>
      <sz val="10"/>
      <color rgb="FF0066CC"/>
      <name val="Calibri"/>
    </font>
    <font>
      <b/>
      <u/>
      <sz val="10"/>
      <color rgb="FF000000"/>
      <name val="Calibri"/>
    </font>
    <font>
      <i/>
      <sz val="9"/>
      <color rgb="FF616161"/>
      <name val="Calibri"/>
    </font>
    <font>
      <sz val="11"/>
      <color rgb="FF000000"/>
      <name val="Calibri"/>
    </font>
    <font>
      <b/>
      <i/>
      <sz val="11"/>
      <color rgb="FF000000"/>
      <name val="Calibri"/>
    </font>
    <font>
      <b/>
      <u/>
      <sz val="10"/>
      <color rgb="FF000000"/>
      <name val="Calibri"/>
    </font>
    <font>
      <b/>
      <u/>
      <sz val="10"/>
      <color rgb="FFFFFFFF"/>
      <name val="Calibri"/>
    </font>
    <font>
      <i/>
      <sz val="9"/>
      <color rgb="FF969696"/>
      <name val="Calibri"/>
    </font>
    <font>
      <b/>
      <u/>
      <sz val="10"/>
      <color rgb="FF000000"/>
      <name val="Calibri"/>
    </font>
    <font>
      <b/>
      <sz val="12"/>
      <color rgb="FF000000"/>
      <name val="Calibri"/>
    </font>
    <font>
      <sz val="11"/>
      <color rgb="FF000000"/>
      <name val="Calibri"/>
    </font>
    <font>
      <b/>
      <i/>
      <sz val="10"/>
      <color rgb="FF000000"/>
      <name val="Calibri"/>
    </font>
    <font>
      <b/>
      <sz val="12"/>
      <color rgb="FF000000"/>
      <name val="Calibri"/>
    </font>
    <font>
      <sz val="10"/>
      <color rgb="FF000000"/>
      <name val="Calibri"/>
    </font>
    <font>
      <b/>
      <u/>
      <sz val="10"/>
      <color rgb="FF000000"/>
      <name val="Calibri"/>
    </font>
    <font>
      <i/>
      <sz val="9"/>
      <color rgb="FFA5A5A5"/>
      <name val="Calibri"/>
    </font>
    <font>
      <sz val="10"/>
      <color rgb="FFFFFFFF"/>
      <name val="Calibri"/>
    </font>
    <font>
      <b/>
      <sz val="12"/>
      <color rgb="FF000000"/>
      <name val="Calibri"/>
    </font>
    <font>
      <b/>
      <sz val="12"/>
      <color rgb="FFFFFFFF"/>
      <name val="Calibri"/>
    </font>
    <font>
      <sz val="11"/>
      <color rgb="FF000000"/>
      <name val="Calibri"/>
    </font>
    <font>
      <sz val="11"/>
      <color rgb="FF7F7F7F"/>
      <name val="Calibri"/>
    </font>
    <font>
      <b/>
      <sz val="12"/>
      <color rgb="FF000000"/>
      <name val="Calibri"/>
    </font>
    <font>
      <b/>
      <sz val="12"/>
      <color rgb="FF000000"/>
      <name val="Calibri"/>
    </font>
    <font>
      <b/>
      <i/>
      <sz val="11"/>
      <color rgb="FF000000"/>
      <name val="Calibri"/>
    </font>
    <font>
      <i/>
      <sz val="12"/>
      <color rgb="FF000000"/>
      <name val="Calibri"/>
    </font>
    <font>
      <sz val="12"/>
      <color rgb="FF000000"/>
      <name val="Calibri"/>
    </font>
    <font>
      <b/>
      <sz val="11"/>
      <color rgb="FF000000"/>
      <name val="Calibri"/>
    </font>
    <font>
      <sz val="12"/>
      <color rgb="FF000000"/>
      <name val="Calibri"/>
    </font>
    <font>
      <i/>
      <sz val="9"/>
      <color rgb="FFA5A5A5"/>
      <name val="Calibri"/>
    </font>
    <font>
      <i/>
      <sz val="9"/>
      <color rgb="FF616161"/>
      <name val="Calibri"/>
    </font>
    <font>
      <sz val="12"/>
      <color rgb="FF000000"/>
      <name val="Calibri"/>
    </font>
    <font>
      <sz val="12"/>
      <color rgb="FF000000"/>
      <name val="Calibri"/>
    </font>
    <font>
      <i/>
      <sz val="9"/>
      <color rgb="FF616161"/>
      <name val="Calibri"/>
    </font>
    <font>
      <i/>
      <sz val="9"/>
      <color rgb="FF7F7F7F"/>
      <name val="Calibri"/>
    </font>
    <font>
      <b/>
      <u/>
      <sz val="14"/>
      <color rgb="FF0066CC"/>
      <name val="Calibri"/>
    </font>
    <font>
      <sz val="12"/>
      <color rgb="FF000000"/>
      <name val="Calibri"/>
    </font>
    <font>
      <i/>
      <sz val="9"/>
      <color rgb="FF969696"/>
      <name val="Calibri"/>
    </font>
    <font>
      <i/>
      <sz val="9"/>
      <color rgb="FFA5A5A5"/>
      <name val="Calibri"/>
    </font>
    <font>
      <b/>
      <u/>
      <sz val="10"/>
      <color rgb="FFFFFFFF"/>
      <name val="Calibri"/>
    </font>
    <font>
      <sz val="12"/>
      <color rgb="FFFFD965"/>
      <name val="Calibri"/>
    </font>
    <font>
      <b/>
      <u/>
      <sz val="10"/>
      <color rgb="FF000000"/>
      <name val="Calibri"/>
    </font>
    <font>
      <sz val="12"/>
      <color rgb="FF000000"/>
      <name val="Calibri"/>
    </font>
    <font>
      <sz val="12"/>
      <color rgb="FF000000"/>
      <name val="Calibri"/>
    </font>
    <font>
      <i/>
      <sz val="9"/>
      <color rgb="FFA5A5A5"/>
      <name val="Calibri"/>
    </font>
    <font>
      <sz val="12"/>
      <color rgb="FF000000"/>
      <name val="Calibri"/>
    </font>
    <font>
      <b/>
      <sz val="12"/>
      <color rgb="FF000000"/>
      <name val="Calibri"/>
    </font>
    <font>
      <i/>
      <sz val="9"/>
      <color rgb="FFBFBFBF"/>
      <name val="Calibri"/>
    </font>
    <font>
      <i/>
      <sz val="9"/>
      <color rgb="FF616161"/>
      <name val="Calibri"/>
    </font>
    <font>
      <sz val="11"/>
      <color rgb="FF000000"/>
      <name val="Calibri"/>
    </font>
    <font>
      <i/>
      <sz val="9"/>
      <color rgb="FF616161"/>
      <name val="Calibri"/>
    </font>
    <font>
      <b/>
      <sz val="12"/>
      <color rgb="FFFFFFFF"/>
      <name val="Calibri"/>
    </font>
    <font>
      <b/>
      <i/>
      <sz val="12"/>
      <color rgb="FF0066CC"/>
      <name val="Calibri"/>
    </font>
    <font>
      <i/>
      <sz val="9"/>
      <color rgb="FF616161"/>
      <name val="Calibri"/>
    </font>
    <font>
      <i/>
      <sz val="9"/>
      <color rgb="FFA5A5A5"/>
      <name val="Calibri"/>
    </font>
    <font>
      <b/>
      <sz val="12"/>
      <color rgb="FFFFFFFF"/>
      <name val="Calibri"/>
    </font>
    <font>
      <i/>
      <sz val="9"/>
      <color rgb="FF969696"/>
      <name val="Calibri"/>
    </font>
    <font>
      <b/>
      <sz val="12"/>
      <color rgb="FF000000"/>
      <name val="Calibri"/>
    </font>
    <font>
      <i/>
      <sz val="9"/>
      <color rgb="FF616161"/>
      <name val="Calibri"/>
    </font>
    <font>
      <b/>
      <sz val="12"/>
      <color rgb="FFFFFFFF"/>
      <name val="Calibri"/>
    </font>
    <font>
      <b/>
      <sz val="11"/>
      <color theme="1"/>
      <name val="Calibri"/>
      <family val="2"/>
      <scheme val="minor"/>
    </font>
    <font>
      <i/>
      <sz val="11"/>
      <color theme="1"/>
      <name val="Calibri"/>
      <family val="2"/>
      <scheme val="minor"/>
    </font>
  </fonts>
  <fills count="75">
    <fill>
      <patternFill patternType="none"/>
    </fill>
    <fill>
      <patternFill patternType="gray125"/>
    </fill>
    <fill>
      <patternFill patternType="solid">
        <fgColor rgb="FF548135"/>
        <bgColor indexed="64"/>
      </patternFill>
    </fill>
    <fill>
      <patternFill patternType="solid">
        <fgColor rgb="FF7030A0"/>
        <bgColor indexed="64"/>
      </patternFill>
    </fill>
    <fill>
      <patternFill patternType="solid">
        <fgColor rgb="FF548135"/>
        <bgColor indexed="64"/>
      </patternFill>
    </fill>
    <fill>
      <patternFill patternType="solid">
        <fgColor rgb="FFF2F2F2"/>
        <bgColor indexed="64"/>
      </patternFill>
    </fill>
    <fill>
      <patternFill patternType="solid">
        <fgColor rgb="FFF2F2F2"/>
        <bgColor indexed="64"/>
      </patternFill>
    </fill>
    <fill>
      <patternFill patternType="solid">
        <fgColor rgb="FFFFD965"/>
        <bgColor indexed="64"/>
      </patternFill>
    </fill>
    <fill>
      <patternFill patternType="solid">
        <fgColor rgb="FFF4B083"/>
        <bgColor indexed="64"/>
      </patternFill>
    </fill>
    <fill>
      <patternFill patternType="solid">
        <fgColor rgb="FFBDD6EE"/>
        <bgColor indexed="64"/>
      </patternFill>
    </fill>
    <fill>
      <patternFill patternType="solid">
        <fgColor rgb="FFF2F2F2"/>
        <bgColor indexed="64"/>
      </patternFill>
    </fill>
    <fill>
      <patternFill patternType="solid">
        <fgColor rgb="FF7F6000"/>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C5E0B3"/>
        <bgColor indexed="64"/>
      </patternFill>
    </fill>
    <fill>
      <patternFill patternType="solid">
        <fgColor rgb="FFFFD965"/>
        <bgColor indexed="64"/>
      </patternFill>
    </fill>
    <fill>
      <patternFill patternType="solid">
        <fgColor rgb="FFCC99FF"/>
        <bgColor indexed="64"/>
      </patternFill>
    </fill>
    <fill>
      <patternFill patternType="solid">
        <fgColor rgb="FFBDD6EE"/>
        <bgColor indexed="64"/>
      </patternFill>
    </fill>
    <fill>
      <patternFill patternType="solid">
        <fgColor rgb="FFCC99FF"/>
        <bgColor indexed="64"/>
      </patternFill>
    </fill>
    <fill>
      <patternFill patternType="solid">
        <fgColor rgb="FFFFD965"/>
        <bgColor indexed="64"/>
      </patternFill>
    </fill>
    <fill>
      <patternFill patternType="solid">
        <fgColor rgb="FF7030A0"/>
        <bgColor indexed="64"/>
      </patternFill>
    </fill>
    <fill>
      <patternFill patternType="solid">
        <fgColor rgb="FF7030A0"/>
        <bgColor indexed="64"/>
      </patternFill>
    </fill>
    <fill>
      <patternFill patternType="solid">
        <fgColor rgb="FFC55A11"/>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7030A0"/>
        <bgColor indexed="64"/>
      </patternFill>
    </fill>
    <fill>
      <patternFill patternType="solid">
        <fgColor rgb="FF7F6000"/>
        <bgColor indexed="64"/>
      </patternFill>
    </fill>
    <fill>
      <patternFill patternType="solid">
        <fgColor rgb="FFC5E0B3"/>
        <bgColor indexed="64"/>
      </patternFill>
    </fill>
    <fill>
      <patternFill patternType="solid">
        <fgColor rgb="FFDEEAF6"/>
        <bgColor indexed="64"/>
      </patternFill>
    </fill>
    <fill>
      <patternFill patternType="solid">
        <fgColor rgb="FF548135"/>
        <bgColor indexed="64"/>
      </patternFill>
    </fill>
    <fill>
      <patternFill patternType="solid">
        <fgColor rgb="FFCC99FF"/>
        <bgColor indexed="64"/>
      </patternFill>
    </fill>
    <fill>
      <patternFill patternType="solid">
        <fgColor rgb="FF7F6000"/>
        <bgColor indexed="64"/>
      </patternFill>
    </fill>
    <fill>
      <patternFill patternType="solid">
        <fgColor rgb="FF548135"/>
        <bgColor indexed="64"/>
      </patternFill>
    </fill>
    <fill>
      <patternFill patternType="solid">
        <fgColor rgb="FFC55A11"/>
        <bgColor indexed="64"/>
      </patternFill>
    </fill>
    <fill>
      <patternFill patternType="solid">
        <fgColor rgb="FF7030A0"/>
        <bgColor indexed="64"/>
      </patternFill>
    </fill>
    <fill>
      <patternFill patternType="solid">
        <fgColor rgb="FFBDD6EE"/>
        <bgColor indexed="64"/>
      </patternFill>
    </fill>
    <fill>
      <patternFill patternType="solid">
        <fgColor rgb="FFCC99FF"/>
        <bgColor indexed="64"/>
      </patternFill>
    </fill>
    <fill>
      <patternFill patternType="solid">
        <fgColor rgb="FFECECEC"/>
        <bgColor indexed="64"/>
      </patternFill>
    </fill>
    <fill>
      <patternFill patternType="solid">
        <fgColor rgb="FFCC99FF"/>
        <bgColor indexed="64"/>
      </patternFill>
    </fill>
    <fill>
      <patternFill patternType="solid">
        <fgColor rgb="FFF4B083"/>
        <bgColor indexed="64"/>
      </patternFill>
    </fill>
    <fill>
      <patternFill patternType="solid">
        <fgColor rgb="FFBDD6EE"/>
        <bgColor indexed="64"/>
      </patternFill>
    </fill>
    <fill>
      <patternFill patternType="solid">
        <fgColor rgb="FFC55A11"/>
        <bgColor indexed="64"/>
      </patternFill>
    </fill>
    <fill>
      <patternFill patternType="solid">
        <fgColor rgb="FF7F6000"/>
        <bgColor indexed="64"/>
      </patternFill>
    </fill>
    <fill>
      <patternFill patternType="solid">
        <fgColor rgb="FF7F6000"/>
        <bgColor indexed="64"/>
      </patternFill>
    </fill>
    <fill>
      <patternFill patternType="solid">
        <fgColor rgb="FFFFD965"/>
        <bgColor indexed="64"/>
      </patternFill>
    </fill>
    <fill>
      <patternFill patternType="solid">
        <fgColor rgb="FFF4B083"/>
        <bgColor indexed="64"/>
      </patternFill>
    </fill>
    <fill>
      <patternFill patternType="solid">
        <fgColor rgb="FFC5E0B3"/>
        <bgColor indexed="64"/>
      </patternFill>
    </fill>
    <fill>
      <patternFill patternType="solid">
        <fgColor rgb="FF548135"/>
        <bgColor indexed="64"/>
      </patternFill>
    </fill>
    <fill>
      <patternFill patternType="solid">
        <fgColor rgb="FFFFD965"/>
        <bgColor indexed="64"/>
      </patternFill>
    </fill>
    <fill>
      <patternFill patternType="solid">
        <fgColor rgb="FFF2F2F2"/>
        <bgColor indexed="64"/>
      </patternFill>
    </fill>
    <fill>
      <patternFill patternType="solid">
        <fgColor rgb="FFFFD965"/>
        <bgColor indexed="64"/>
      </patternFill>
    </fill>
    <fill>
      <patternFill patternType="solid">
        <fgColor rgb="FFC5E0B3"/>
        <bgColor indexed="64"/>
      </patternFill>
    </fill>
    <fill>
      <patternFill patternType="solid">
        <fgColor rgb="FFF4B083"/>
        <bgColor indexed="64"/>
      </patternFill>
    </fill>
    <fill>
      <patternFill patternType="solid">
        <fgColor rgb="FFC55A11"/>
        <bgColor indexed="64"/>
      </patternFill>
    </fill>
    <fill>
      <patternFill patternType="solid">
        <fgColor rgb="FFC5E0B3"/>
        <bgColor indexed="64"/>
      </patternFill>
    </fill>
    <fill>
      <patternFill patternType="solid">
        <fgColor rgb="FF7F6000"/>
        <bgColor indexed="64"/>
      </patternFill>
    </fill>
    <fill>
      <patternFill patternType="solid">
        <fgColor rgb="FFDEEAF6"/>
        <bgColor indexed="64"/>
      </patternFill>
    </fill>
    <fill>
      <patternFill patternType="solid">
        <fgColor rgb="FFF4B083"/>
        <bgColor indexed="64"/>
      </patternFill>
    </fill>
    <fill>
      <patternFill patternType="solid">
        <fgColor rgb="FFCC99FF"/>
        <bgColor indexed="64"/>
      </patternFill>
    </fill>
    <fill>
      <patternFill patternType="solid">
        <fgColor rgb="FFF2F2F2"/>
        <bgColor indexed="64"/>
      </patternFill>
    </fill>
    <fill>
      <patternFill patternType="solid">
        <fgColor rgb="FFF2F2F2"/>
        <bgColor indexed="64"/>
      </patternFill>
    </fill>
    <fill>
      <patternFill patternType="solid">
        <fgColor rgb="FFD0CECE"/>
        <bgColor indexed="64"/>
      </patternFill>
    </fill>
    <fill>
      <patternFill patternType="solid">
        <fgColor rgb="FFBDD6EE"/>
        <bgColor indexed="64"/>
      </patternFill>
    </fill>
    <fill>
      <patternFill patternType="solid">
        <fgColor rgb="FFF2F2F2"/>
        <bgColor indexed="64"/>
      </patternFill>
    </fill>
    <fill>
      <patternFill patternType="solid">
        <fgColor rgb="FFC55A11"/>
        <bgColor indexed="64"/>
      </patternFill>
    </fill>
    <fill>
      <patternFill patternType="solid">
        <fgColor rgb="FFC5E0B3"/>
        <bgColor indexed="64"/>
      </patternFill>
    </fill>
    <fill>
      <patternFill patternType="solid">
        <fgColor rgb="FFF4B083"/>
        <bgColor indexed="64"/>
      </patternFill>
    </fill>
    <fill>
      <patternFill patternType="solid">
        <fgColor rgb="FFF2F2F2"/>
        <bgColor indexed="64"/>
      </patternFill>
    </fill>
    <fill>
      <patternFill patternType="solid">
        <fgColor rgb="FFDEEAF6"/>
        <bgColor indexed="64"/>
      </patternFill>
    </fill>
    <fill>
      <patternFill patternType="solid">
        <fgColor rgb="FF548135"/>
        <bgColor indexed="64"/>
      </patternFill>
    </fill>
    <fill>
      <patternFill patternType="solid">
        <fgColor rgb="FFC55A11"/>
        <bgColor indexed="64"/>
      </patternFill>
    </fill>
    <fill>
      <patternFill patternType="solid">
        <fgColor rgb="FFF2F2F2"/>
        <bgColor indexed="64"/>
      </patternFill>
    </fill>
    <fill>
      <patternFill patternType="solid">
        <fgColor rgb="FF7030A0"/>
        <bgColor indexed="64"/>
      </patternFill>
    </fill>
  </fills>
  <borders count="121">
    <border>
      <left/>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medium">
        <color indexed="64"/>
      </right>
      <top/>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77">
    <xf numFmtId="0" fontId="0" fillId="0" borderId="0" xfId="0" applyAlignment="1">
      <alignment wrapText="1"/>
    </xf>
    <xf numFmtId="0" fontId="2" fillId="0" borderId="1" xfId="0" applyFont="1" applyBorder="1" applyAlignment="1">
      <alignment horizontal="left" vertical="center"/>
    </xf>
    <xf numFmtId="0" fontId="3" fillId="0" borderId="2" xfId="0" applyFont="1" applyBorder="1" applyAlignment="1">
      <alignment horizontal="center" wrapText="1"/>
    </xf>
    <xf numFmtId="164" fontId="4" fillId="0" borderId="3" xfId="0" applyNumberFormat="1" applyFont="1" applyBorder="1" applyAlignment="1">
      <alignment horizontal="right"/>
    </xf>
    <xf numFmtId="0" fontId="5" fillId="0" borderId="4" xfId="0" applyFont="1" applyBorder="1"/>
    <xf numFmtId="0" fontId="6" fillId="0" borderId="5" xfId="0" applyFont="1" applyBorder="1" applyAlignment="1">
      <alignment horizontal="right"/>
    </xf>
    <xf numFmtId="0" fontId="7" fillId="2" borderId="6" xfId="0" applyFont="1" applyFill="1" applyBorder="1" applyAlignment="1">
      <alignment horizontal="left"/>
    </xf>
    <xf numFmtId="0" fontId="8" fillId="3" borderId="7" xfId="0" applyFont="1" applyFill="1" applyBorder="1"/>
    <xf numFmtId="0" fontId="9" fillId="4" borderId="8" xfId="0" applyFont="1" applyFill="1" applyBorder="1"/>
    <xf numFmtId="1" fontId="10" fillId="5" borderId="9" xfId="0" applyNumberFormat="1" applyFont="1" applyFill="1" applyBorder="1"/>
    <xf numFmtId="0" fontId="11" fillId="6" borderId="0" xfId="0" applyFont="1" applyFill="1"/>
    <xf numFmtId="0" fontId="12" fillId="7" borderId="10" xfId="0" applyFont="1" applyFill="1" applyBorder="1" applyAlignment="1">
      <alignment horizontal="left"/>
    </xf>
    <xf numFmtId="0" fontId="13" fillId="0" borderId="11" xfId="0" applyFont="1" applyBorder="1"/>
    <xf numFmtId="0" fontId="14" fillId="0" borderId="12" xfId="0" applyFont="1" applyBorder="1" applyAlignment="1">
      <alignment horizontal="center" wrapText="1"/>
    </xf>
    <xf numFmtId="0" fontId="15" fillId="0" borderId="13" xfId="0" applyFont="1" applyBorder="1"/>
    <xf numFmtId="164" fontId="16" fillId="0" borderId="0" xfId="0" applyNumberFormat="1" applyFont="1" applyAlignment="1">
      <alignment horizontal="right"/>
    </xf>
    <xf numFmtId="164" fontId="17" fillId="0" borderId="14" xfId="0" applyNumberFormat="1" applyFont="1" applyBorder="1" applyAlignment="1">
      <alignment horizontal="right"/>
    </xf>
    <xf numFmtId="2" fontId="18" fillId="0" borderId="15" xfId="0" applyNumberFormat="1" applyFont="1" applyBorder="1" applyAlignment="1">
      <alignment horizontal="right"/>
    </xf>
    <xf numFmtId="0" fontId="19" fillId="8" borderId="16" xfId="0" applyFont="1" applyFill="1" applyBorder="1" applyAlignment="1">
      <alignment horizontal="left"/>
    </xf>
    <xf numFmtId="0" fontId="21" fillId="10" borderId="0" xfId="0" applyFont="1" applyFill="1" applyAlignment="1">
      <alignment wrapText="1"/>
    </xf>
    <xf numFmtId="0" fontId="22" fillId="0" borderId="18" xfId="0" applyFont="1" applyBorder="1" applyAlignment="1">
      <alignment horizontal="right"/>
    </xf>
    <xf numFmtId="0" fontId="23" fillId="11" borderId="19" xfId="0" applyFont="1" applyFill="1" applyBorder="1"/>
    <xf numFmtId="0" fontId="24" fillId="0" borderId="0" xfId="0" applyFont="1" applyAlignment="1">
      <alignment horizontal="center"/>
    </xf>
    <xf numFmtId="0" fontId="25" fillId="12" borderId="0" xfId="0" applyFont="1" applyFill="1"/>
    <xf numFmtId="0" fontId="26" fillId="13" borderId="0" xfId="0" applyFont="1" applyFill="1" applyAlignment="1">
      <alignment wrapText="1"/>
    </xf>
    <xf numFmtId="0" fontId="27" fillId="0" borderId="0" xfId="0" applyFont="1" applyAlignment="1">
      <alignment vertical="top" wrapText="1"/>
    </xf>
    <xf numFmtId="0" fontId="28" fillId="0" borderId="20" xfId="0" applyFont="1" applyBorder="1"/>
    <xf numFmtId="0" fontId="29" fillId="0" borderId="0" xfId="0" applyFont="1" applyAlignment="1">
      <alignment wrapText="1"/>
    </xf>
    <xf numFmtId="0" fontId="30" fillId="0" borderId="21" xfId="0" applyFont="1" applyBorder="1"/>
    <xf numFmtId="0" fontId="31" fillId="14" borderId="22" xfId="0" applyFont="1" applyFill="1" applyBorder="1" applyAlignment="1">
      <alignment wrapText="1"/>
    </xf>
    <xf numFmtId="2" fontId="32" fillId="0" borderId="23" xfId="0" applyNumberFormat="1" applyFont="1" applyBorder="1" applyAlignment="1">
      <alignment horizontal="right"/>
    </xf>
    <xf numFmtId="0" fontId="33" fillId="0" borderId="0" xfId="0" applyFont="1"/>
    <xf numFmtId="0" fontId="34" fillId="15" borderId="24" xfId="0" applyFont="1" applyFill="1" applyBorder="1" applyAlignment="1">
      <alignment horizontal="right"/>
    </xf>
    <xf numFmtId="0" fontId="35" fillId="16" borderId="25" xfId="0" applyFont="1" applyFill="1" applyBorder="1"/>
    <xf numFmtId="0" fontId="36" fillId="17" borderId="26" xfId="0" applyFont="1" applyFill="1" applyBorder="1" applyAlignment="1">
      <alignment horizontal="left"/>
    </xf>
    <xf numFmtId="0" fontId="37" fillId="18" borderId="27" xfId="0" applyFont="1" applyFill="1" applyBorder="1"/>
    <xf numFmtId="0" fontId="38" fillId="0" borderId="0" xfId="0" applyFont="1" applyAlignment="1">
      <alignment horizontal="right"/>
    </xf>
    <xf numFmtId="0" fontId="41" fillId="0" borderId="30" xfId="0" applyFont="1" applyBorder="1"/>
    <xf numFmtId="0" fontId="42" fillId="0" borderId="0" xfId="0" applyFont="1" applyAlignment="1">
      <alignment vertical="center"/>
    </xf>
    <xf numFmtId="0" fontId="44" fillId="0" borderId="32" xfId="0" applyFont="1" applyBorder="1"/>
    <xf numFmtId="0" fontId="45" fillId="0" borderId="0" xfId="0" applyFont="1"/>
    <xf numFmtId="0" fontId="46" fillId="21" borderId="33" xfId="0" applyFont="1" applyFill="1" applyBorder="1" applyAlignment="1">
      <alignment horizontal="left"/>
    </xf>
    <xf numFmtId="0" fontId="47" fillId="22" borderId="34" xfId="0" applyFont="1" applyFill="1" applyBorder="1" applyAlignment="1">
      <alignment horizontal="left"/>
    </xf>
    <xf numFmtId="0" fontId="48" fillId="0" borderId="0" xfId="0" applyFont="1"/>
    <xf numFmtId="0" fontId="49" fillId="23" borderId="35" xfId="0" applyFont="1" applyFill="1" applyBorder="1" applyAlignment="1">
      <alignment horizontal="right"/>
    </xf>
    <xf numFmtId="164" fontId="50" fillId="0" borderId="36" xfId="0" applyNumberFormat="1" applyFont="1" applyBorder="1" applyAlignment="1">
      <alignment horizontal="right" wrapText="1"/>
    </xf>
    <xf numFmtId="0" fontId="51" fillId="0" borderId="37" xfId="0" applyFont="1" applyBorder="1" applyAlignment="1">
      <alignment horizontal="center" wrapText="1"/>
    </xf>
    <xf numFmtId="0" fontId="52" fillId="0" borderId="0" xfId="0" applyFont="1"/>
    <xf numFmtId="0" fontId="53" fillId="24" borderId="38" xfId="0" applyFont="1" applyFill="1" applyBorder="1"/>
    <xf numFmtId="0" fontId="54" fillId="25" borderId="0" xfId="0" applyFont="1" applyFill="1" applyAlignment="1">
      <alignment horizontal="left"/>
    </xf>
    <xf numFmtId="0" fontId="55" fillId="26" borderId="39" xfId="0" applyFont="1" applyFill="1" applyBorder="1"/>
    <xf numFmtId="165" fontId="56" fillId="0" borderId="0" xfId="0" applyNumberFormat="1" applyFont="1"/>
    <xf numFmtId="0" fontId="57" fillId="0" borderId="0" xfId="0" applyFont="1" applyAlignment="1">
      <alignment horizontal="left"/>
    </xf>
    <xf numFmtId="0" fontId="58" fillId="0" borderId="40" xfId="0" applyFont="1" applyBorder="1" applyAlignment="1">
      <alignment horizontal="center" wrapText="1"/>
    </xf>
    <xf numFmtId="0" fontId="59" fillId="0" borderId="0" xfId="0" applyFont="1"/>
    <xf numFmtId="0" fontId="60" fillId="27" borderId="41" xfId="0" applyFont="1" applyFill="1" applyBorder="1" applyAlignment="1">
      <alignment horizontal="right"/>
    </xf>
    <xf numFmtId="0" fontId="62" fillId="29" borderId="43" xfId="0" applyFont="1" applyFill="1" applyBorder="1"/>
    <xf numFmtId="165" fontId="63" fillId="0" borderId="0" xfId="0" applyNumberFormat="1" applyFont="1"/>
    <xf numFmtId="0" fontId="64" fillId="30" borderId="0" xfId="0" applyFont="1" applyFill="1" applyAlignment="1">
      <alignment horizontal="left" vertical="center"/>
    </xf>
    <xf numFmtId="0" fontId="65" fillId="0" borderId="44" xfId="0" applyFont="1" applyBorder="1"/>
    <xf numFmtId="0" fontId="66" fillId="0" borderId="45" xfId="0" applyFont="1" applyBorder="1" applyAlignment="1">
      <alignment horizontal="center" wrapText="1"/>
    </xf>
    <xf numFmtId="0" fontId="67" fillId="0" borderId="46" xfId="0" applyFont="1" applyBorder="1"/>
    <xf numFmtId="0" fontId="68" fillId="31" borderId="47" xfId="0" applyFont="1" applyFill="1" applyBorder="1" applyAlignment="1">
      <alignment horizontal="right"/>
    </xf>
    <xf numFmtId="0" fontId="69" fillId="32" borderId="48" xfId="0" applyFont="1" applyFill="1" applyBorder="1" applyAlignment="1">
      <alignment horizontal="right"/>
    </xf>
    <xf numFmtId="0" fontId="70" fillId="0" borderId="49" xfId="0" applyFont="1" applyBorder="1"/>
    <xf numFmtId="0" fontId="71" fillId="0" borderId="50" xfId="0" applyFont="1" applyBorder="1"/>
    <xf numFmtId="0" fontId="72" fillId="33" borderId="51" xfId="0" applyFont="1" applyFill="1" applyBorder="1" applyAlignment="1">
      <alignment horizontal="left"/>
    </xf>
    <xf numFmtId="0" fontId="74" fillId="0" borderId="0" xfId="0" applyFont="1"/>
    <xf numFmtId="0" fontId="77" fillId="0" borderId="0" xfId="0" applyFont="1" applyAlignment="1">
      <alignment horizontal="left"/>
    </xf>
    <xf numFmtId="2" fontId="79" fillId="0" borderId="0" xfId="0" applyNumberFormat="1" applyFont="1" applyAlignment="1">
      <alignment horizontal="right"/>
    </xf>
    <xf numFmtId="0" fontId="80" fillId="38" borderId="56" xfId="0" applyFont="1" applyFill="1" applyBorder="1" applyAlignment="1">
      <alignment horizontal="left"/>
    </xf>
    <xf numFmtId="164" fontId="81" fillId="39" borderId="0" xfId="0" applyNumberFormat="1" applyFont="1" applyFill="1" applyAlignment="1">
      <alignment horizontal="right"/>
    </xf>
    <xf numFmtId="0" fontId="82" fillId="40" borderId="57" xfId="0" applyFont="1" applyFill="1" applyBorder="1"/>
    <xf numFmtId="0" fontId="83" fillId="41" borderId="58" xfId="0" applyFont="1" applyFill="1" applyBorder="1" applyAlignment="1">
      <alignment horizontal="right"/>
    </xf>
    <xf numFmtId="0" fontId="84" fillId="0" borderId="59" xfId="0" applyFont="1" applyBorder="1" applyAlignment="1">
      <alignment wrapText="1"/>
    </xf>
    <xf numFmtId="0" fontId="85" fillId="42" borderId="60" xfId="0" applyFont="1" applyFill="1" applyBorder="1"/>
    <xf numFmtId="166" fontId="86" fillId="43" borderId="61" xfId="0" applyNumberFormat="1" applyFont="1" applyFill="1" applyBorder="1" applyAlignment="1">
      <alignment horizontal="left"/>
    </xf>
    <xf numFmtId="0" fontId="87" fillId="0" borderId="62" xfId="0" applyFont="1" applyBorder="1"/>
    <xf numFmtId="0" fontId="88" fillId="0" borderId="63" xfId="0" applyFont="1" applyBorder="1"/>
    <xf numFmtId="0" fontId="0" fillId="0" borderId="0" xfId="0" applyAlignment="1">
      <alignment horizontal="center" wrapText="1"/>
    </xf>
    <xf numFmtId="0" fontId="89" fillId="0" borderId="64" xfId="0" applyFont="1" applyBorder="1"/>
    <xf numFmtId="0" fontId="90" fillId="44" borderId="65" xfId="0" applyFont="1" applyFill="1" applyBorder="1" applyAlignment="1">
      <alignment horizontal="left"/>
    </xf>
    <xf numFmtId="0" fontId="91" fillId="0" borderId="66" xfId="0" applyFont="1" applyBorder="1"/>
    <xf numFmtId="0" fontId="92" fillId="0" borderId="67" xfId="0" applyFont="1" applyBorder="1" applyAlignment="1">
      <alignment wrapText="1"/>
    </xf>
    <xf numFmtId="0" fontId="93" fillId="0" borderId="0" xfId="0" applyFont="1" applyAlignment="1">
      <alignment horizontal="left"/>
    </xf>
    <xf numFmtId="0" fontId="94" fillId="0" borderId="68" xfId="0" applyFont="1" applyBorder="1" applyAlignment="1">
      <alignment wrapText="1"/>
    </xf>
    <xf numFmtId="0" fontId="96" fillId="0" borderId="70" xfId="0" applyFont="1" applyBorder="1"/>
    <xf numFmtId="0" fontId="97" fillId="0" borderId="71" xfId="0" applyFont="1" applyBorder="1" applyAlignment="1">
      <alignment horizontal="center" wrapText="1"/>
    </xf>
    <xf numFmtId="0" fontId="98" fillId="0" borderId="0" xfId="0" applyFont="1" applyAlignment="1">
      <alignment horizontal="left"/>
    </xf>
    <xf numFmtId="0" fontId="99" fillId="45" borderId="72" xfId="0" applyFont="1" applyFill="1" applyBorder="1" applyAlignment="1">
      <alignment horizontal="right"/>
    </xf>
    <xf numFmtId="164" fontId="100" fillId="0" borderId="73" xfId="0" applyNumberFormat="1" applyFont="1" applyBorder="1"/>
    <xf numFmtId="0" fontId="101" fillId="0" borderId="74" xfId="0" applyFont="1" applyBorder="1"/>
    <xf numFmtId="0" fontId="102" fillId="0" borderId="75" xfId="0" applyFont="1" applyBorder="1"/>
    <xf numFmtId="164" fontId="104" fillId="0" borderId="0" xfId="0" applyNumberFormat="1" applyFont="1"/>
    <xf numFmtId="0" fontId="105" fillId="0" borderId="77" xfId="0" applyFont="1" applyBorder="1" applyAlignment="1">
      <alignment horizontal="right"/>
    </xf>
    <xf numFmtId="0" fontId="106" fillId="0" borderId="0" xfId="0" applyFont="1" applyAlignment="1">
      <alignment horizontal="left"/>
    </xf>
    <xf numFmtId="0" fontId="107" fillId="0" borderId="78" xfId="0" applyFont="1" applyBorder="1"/>
    <xf numFmtId="0" fontId="108" fillId="0" borderId="79" xfId="0" applyFont="1" applyBorder="1" applyAlignment="1">
      <alignment horizontal="right"/>
    </xf>
    <xf numFmtId="0" fontId="109" fillId="47" borderId="80" xfId="0" applyFont="1" applyFill="1" applyBorder="1" applyAlignment="1">
      <alignment horizontal="left"/>
    </xf>
    <xf numFmtId="164" fontId="110" fillId="0" borderId="0" xfId="0" applyNumberFormat="1" applyFont="1" applyAlignment="1">
      <alignment horizontal="right"/>
    </xf>
    <xf numFmtId="1" fontId="111" fillId="0" borderId="0" xfId="0" applyNumberFormat="1" applyFont="1"/>
    <xf numFmtId="0" fontId="113" fillId="48" borderId="82" xfId="0" applyFont="1" applyFill="1" applyBorder="1" applyAlignment="1">
      <alignment horizontal="left"/>
    </xf>
    <xf numFmtId="0" fontId="114" fillId="49" borderId="83" xfId="0" applyFont="1" applyFill="1" applyBorder="1" applyAlignment="1">
      <alignment horizontal="left"/>
    </xf>
    <xf numFmtId="0" fontId="115" fillId="0" borderId="0" xfId="0" applyFont="1"/>
    <xf numFmtId="0" fontId="116" fillId="50" borderId="84" xfId="0" applyFont="1" applyFill="1" applyBorder="1" applyAlignment="1">
      <alignment horizontal="left"/>
    </xf>
    <xf numFmtId="0" fontId="117" fillId="51" borderId="85" xfId="0" applyFont="1" applyFill="1" applyBorder="1" applyAlignment="1">
      <alignment horizontal="right" wrapText="1"/>
    </xf>
    <xf numFmtId="0" fontId="118" fillId="0" borderId="0" xfId="0" applyFont="1"/>
    <xf numFmtId="0" fontId="119" fillId="52" borderId="86" xfId="0" applyFont="1" applyFill="1" applyBorder="1" applyAlignment="1">
      <alignment horizontal="right"/>
    </xf>
    <xf numFmtId="0" fontId="121" fillId="54" borderId="88" xfId="0" applyFont="1" applyFill="1" applyBorder="1"/>
    <xf numFmtId="0" fontId="122" fillId="0" borderId="89" xfId="0" applyFont="1" applyBorder="1" applyAlignment="1">
      <alignment horizontal="left" vertical="center"/>
    </xf>
    <xf numFmtId="0" fontId="123" fillId="0" borderId="90" xfId="0" applyFont="1" applyBorder="1" applyAlignment="1">
      <alignment horizontal="right"/>
    </xf>
    <xf numFmtId="0" fontId="124" fillId="55" borderId="91" xfId="0" applyFont="1" applyFill="1" applyBorder="1"/>
    <xf numFmtId="0" fontId="127" fillId="58" borderId="0" xfId="0" applyFont="1" applyFill="1" applyAlignment="1">
      <alignment horizontal="left" vertical="top" wrapText="1"/>
    </xf>
    <xf numFmtId="1" fontId="128" fillId="0" borderId="94" xfId="0" applyNumberFormat="1" applyFont="1" applyBorder="1"/>
    <xf numFmtId="0" fontId="132" fillId="0" borderId="98" xfId="0" applyFont="1" applyBorder="1"/>
    <xf numFmtId="0" fontId="133" fillId="0" borderId="0" xfId="0" applyFont="1" applyAlignment="1">
      <alignment horizontal="right" wrapText="1"/>
    </xf>
    <xf numFmtId="0" fontId="134" fillId="0" borderId="0" xfId="0" applyFont="1"/>
    <xf numFmtId="0" fontId="135" fillId="0" borderId="99" xfId="0" applyFont="1" applyBorder="1"/>
    <xf numFmtId="0" fontId="136" fillId="0" borderId="0" xfId="0" applyFont="1"/>
    <xf numFmtId="0" fontId="137" fillId="0" borderId="100" xfId="0" applyFont="1" applyBorder="1" applyAlignment="1">
      <alignment horizontal="center" wrapText="1"/>
    </xf>
    <xf numFmtId="0" fontId="138" fillId="61" borderId="101" xfId="0" applyFont="1" applyFill="1" applyBorder="1"/>
    <xf numFmtId="0" fontId="139" fillId="62" borderId="0" xfId="0" applyFont="1" applyFill="1"/>
    <xf numFmtId="165" fontId="140" fillId="0" borderId="0" xfId="0" applyNumberFormat="1" applyFont="1"/>
    <xf numFmtId="0" fontId="141" fillId="63" borderId="102" xfId="0" applyFont="1" applyFill="1" applyBorder="1" applyAlignment="1">
      <alignment horizontal="left"/>
    </xf>
    <xf numFmtId="0" fontId="143" fillId="65" borderId="104" xfId="0" applyFont="1" applyFill="1" applyBorder="1"/>
    <xf numFmtId="0" fontId="144" fillId="0" borderId="105" xfId="0" applyFont="1" applyBorder="1"/>
    <xf numFmtId="0" fontId="145" fillId="0" borderId="106" xfId="0" applyFont="1" applyBorder="1" applyAlignment="1">
      <alignment horizontal="center" wrapText="1"/>
    </xf>
    <xf numFmtId="0" fontId="146" fillId="66" borderId="107" xfId="0" applyFont="1" applyFill="1" applyBorder="1" applyAlignment="1">
      <alignment horizontal="left"/>
    </xf>
    <xf numFmtId="0" fontId="147" fillId="0" borderId="0" xfId="0" applyFont="1" applyAlignment="1">
      <alignment wrapText="1"/>
    </xf>
    <xf numFmtId="0" fontId="148" fillId="67" borderId="108" xfId="0" applyFont="1" applyFill="1" applyBorder="1" applyAlignment="1">
      <alignment horizontal="left"/>
    </xf>
    <xf numFmtId="1" fontId="149" fillId="0" borderId="109" xfId="0" applyNumberFormat="1" applyFont="1" applyBorder="1"/>
    <xf numFmtId="0" fontId="150" fillId="0" borderId="0" xfId="0" applyFont="1" applyAlignment="1">
      <alignment horizontal="right"/>
    </xf>
    <xf numFmtId="164" fontId="151" fillId="0" borderId="110" xfId="0" applyNumberFormat="1" applyFont="1" applyBorder="1"/>
    <xf numFmtId="0" fontId="152" fillId="0" borderId="0" xfId="0" applyFont="1" applyAlignment="1">
      <alignment wrapText="1"/>
    </xf>
    <xf numFmtId="0" fontId="154" fillId="69" borderId="0" xfId="0" applyFont="1" applyFill="1" applyAlignment="1">
      <alignment horizontal="left"/>
    </xf>
    <xf numFmtId="0" fontId="155" fillId="0" borderId="112" xfId="0" applyFont="1" applyBorder="1" applyAlignment="1">
      <alignment horizontal="center" wrapText="1"/>
    </xf>
    <xf numFmtId="0" fontId="156" fillId="70" borderId="0" xfId="0" applyFont="1" applyFill="1" applyAlignment="1">
      <alignment horizontal="left" wrapText="1"/>
    </xf>
    <xf numFmtId="164" fontId="157" fillId="0" borderId="0" xfId="0" applyNumberFormat="1" applyFont="1" applyAlignment="1">
      <alignment horizontal="right" wrapText="1"/>
    </xf>
    <xf numFmtId="0" fontId="159" fillId="0" borderId="114" xfId="0" applyFont="1" applyBorder="1" applyAlignment="1">
      <alignment horizontal="center" wrapText="1"/>
    </xf>
    <xf numFmtId="0" fontId="160" fillId="0" borderId="115" xfId="0" applyFont="1" applyBorder="1" applyAlignment="1">
      <alignment horizontal="right"/>
    </xf>
    <xf numFmtId="165" fontId="161" fillId="0" borderId="0" xfId="0" applyNumberFormat="1" applyFont="1"/>
    <xf numFmtId="164" fontId="163" fillId="0" borderId="117" xfId="0" applyNumberFormat="1" applyFont="1" applyBorder="1" applyAlignment="1">
      <alignment horizontal="right"/>
    </xf>
    <xf numFmtId="0" fontId="164" fillId="73" borderId="118" xfId="0" applyFont="1" applyFill="1" applyBorder="1" applyAlignment="1">
      <alignment wrapText="1"/>
    </xf>
    <xf numFmtId="164" fontId="165" fillId="0" borderId="119" xfId="0" applyNumberFormat="1" applyFont="1" applyBorder="1" applyAlignment="1">
      <alignment horizontal="right"/>
    </xf>
    <xf numFmtId="0" fontId="112" fillId="0" borderId="81" xfId="0" applyFont="1" applyBorder="1"/>
    <xf numFmtId="0" fontId="5" fillId="0" borderId="4" xfId="0" applyFont="1" applyBorder="1"/>
    <xf numFmtId="0" fontId="125" fillId="56" borderId="92" xfId="0" applyFont="1" applyFill="1" applyBorder="1"/>
    <xf numFmtId="0" fontId="120" fillId="53" borderId="87" xfId="0" applyFont="1" applyFill="1" applyBorder="1"/>
    <xf numFmtId="0" fontId="142" fillId="64" borderId="103" xfId="0" applyFont="1" applyFill="1" applyBorder="1" applyAlignment="1">
      <alignment horizontal="center"/>
    </xf>
    <xf numFmtId="0" fontId="78" fillId="37" borderId="55" xfId="0" applyFont="1" applyFill="1" applyBorder="1" applyAlignment="1">
      <alignment horizontal="center"/>
    </xf>
    <xf numFmtId="0" fontId="20" fillId="9" borderId="17" xfId="0" applyFont="1" applyFill="1" applyBorder="1" applyAlignment="1">
      <alignment horizontal="center"/>
    </xf>
    <xf numFmtId="0" fontId="95" fillId="0" borderId="69" xfId="0" applyFont="1" applyBorder="1"/>
    <xf numFmtId="0" fontId="15" fillId="0" borderId="13" xfId="0" applyFont="1" applyBorder="1"/>
    <xf numFmtId="0" fontId="96" fillId="0" borderId="70" xfId="0" applyFont="1" applyBorder="1"/>
    <xf numFmtId="0" fontId="33" fillId="0" borderId="0" xfId="0" applyFont="1"/>
    <xf numFmtId="0" fontId="43" fillId="20" borderId="31" xfId="0" applyFont="1" applyFill="1" applyBorder="1"/>
    <xf numFmtId="0" fontId="103" fillId="46" borderId="76" xfId="0" applyFont="1" applyFill="1" applyBorder="1"/>
    <xf numFmtId="0" fontId="40" fillId="0" borderId="29" xfId="0" applyFont="1" applyBorder="1"/>
    <xf numFmtId="0" fontId="132" fillId="0" borderId="98" xfId="0" applyFont="1" applyBorder="1"/>
    <xf numFmtId="0" fontId="129" fillId="59" borderId="95" xfId="0" applyFont="1" applyFill="1" applyBorder="1"/>
    <xf numFmtId="0" fontId="153" fillId="68" borderId="111" xfId="0" applyFont="1" applyFill="1" applyBorder="1"/>
    <xf numFmtId="0" fontId="131" fillId="0" borderId="97" xfId="0" applyFont="1" applyBorder="1" applyAlignment="1">
      <alignment horizontal="left"/>
    </xf>
    <xf numFmtId="0" fontId="130" fillId="60" borderId="96" xfId="0" applyFont="1" applyFill="1" applyBorder="1"/>
    <xf numFmtId="0" fontId="39" fillId="19" borderId="28" xfId="0" applyFont="1" applyFill="1" applyBorder="1"/>
    <xf numFmtId="0" fontId="126" fillId="57" borderId="93" xfId="0" applyFont="1" applyFill="1" applyBorder="1"/>
    <xf numFmtId="0" fontId="61" fillId="28" borderId="42" xfId="0" applyFont="1" applyFill="1" applyBorder="1"/>
    <xf numFmtId="0" fontId="158" fillId="71" borderId="113" xfId="0" applyFont="1" applyFill="1" applyBorder="1"/>
    <xf numFmtId="0" fontId="73" fillId="34" borderId="52" xfId="0" applyFont="1" applyFill="1" applyBorder="1"/>
    <xf numFmtId="0" fontId="75" fillId="35" borderId="53" xfId="0" applyFont="1" applyFill="1" applyBorder="1"/>
    <xf numFmtId="0" fontId="162" fillId="72" borderId="116" xfId="0" applyFont="1" applyFill="1" applyBorder="1"/>
    <xf numFmtId="0" fontId="166" fillId="74" borderId="120" xfId="0" applyFont="1" applyFill="1" applyBorder="1"/>
    <xf numFmtId="0" fontId="76" fillId="36" borderId="54" xfId="0" applyFont="1" applyFill="1" applyBorder="1"/>
    <xf numFmtId="0" fontId="1" fillId="0" borderId="0" xfId="1"/>
    <xf numFmtId="0" fontId="1" fillId="0" borderId="0" xfId="1" applyFont="1"/>
    <xf numFmtId="0" fontId="168" fillId="0" borderId="0" xfId="1" applyFont="1"/>
    <xf numFmtId="0" fontId="167" fillId="0" borderId="0" xfId="1" applyFont="1"/>
    <xf numFmtId="0" fontId="167" fillId="0" borderId="0" xfId="1"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600" b="1">
                <a:solidFill>
                  <a:srgbClr val="000000"/>
                </a:solidFill>
              </a:defRPr>
            </a:pPr>
            <a:r>
              <a:rPr lang="en-US"/>
              <a:t>Total Phytoplankton Per Station</a:t>
            </a:r>
          </a:p>
        </c:rich>
      </c:tx>
      <c:layout/>
      <c:overlay val="0"/>
    </c:title>
    <c:autoTitleDeleted val="0"/>
    <c:plotArea>
      <c:layout/>
      <c:barChart>
        <c:barDir val="col"/>
        <c:grouping val="clustered"/>
        <c:varyColors val="1"/>
        <c:ser>
          <c:idx val="0"/>
          <c:order val="0"/>
          <c:tx>
            <c:strRef>
              <c:f>'Phyto Charts'!$B$3</c:f>
              <c:strCache>
                <c:ptCount val="1"/>
                <c:pt idx="0">
                  <c:v>Count</c:v>
                </c:pt>
              </c:strCache>
            </c:strRef>
          </c:tx>
          <c:spPr>
            <a:solidFill>
              <a:srgbClr val="4684EE"/>
            </a:solidFill>
          </c:spPr>
          <c:invertIfNegative val="1"/>
          <c:cat>
            <c:strRef>
              <c:f>'Phyto Charts'!$A$4:$A$11</c:f>
              <c:strCache>
                <c:ptCount val="8"/>
                <c:pt idx="0">
                  <c:v>Station 1</c:v>
                </c:pt>
                <c:pt idx="1">
                  <c:v>Station 2</c:v>
                </c:pt>
                <c:pt idx="2">
                  <c:v>Station 3</c:v>
                </c:pt>
                <c:pt idx="3">
                  <c:v>Station 4</c:v>
                </c:pt>
                <c:pt idx="4">
                  <c:v>Station 5</c:v>
                </c:pt>
                <c:pt idx="5">
                  <c:v>Station 6</c:v>
                </c:pt>
                <c:pt idx="6">
                  <c:v>Station 7</c:v>
                </c:pt>
                <c:pt idx="7">
                  <c:v>Station 8</c:v>
                </c:pt>
              </c:strCache>
            </c:strRef>
          </c:cat>
          <c:val>
            <c:numRef>
              <c:f>'Phyto Charts'!$B$4:$B$11</c:f>
              <c:numCache>
                <c:formatCode>0</c:formatCode>
                <c:ptCount val="8"/>
                <c:pt idx="0">
                  <c:v>14230</c:v>
                </c:pt>
                <c:pt idx="1">
                  <c:v>81746</c:v>
                </c:pt>
                <c:pt idx="2">
                  <c:v>26509</c:v>
                </c:pt>
                <c:pt idx="3">
                  <c:v>107627</c:v>
                </c:pt>
                <c:pt idx="4">
                  <c:v>74418</c:v>
                </c:pt>
                <c:pt idx="5">
                  <c:v>37593</c:v>
                </c:pt>
                <c:pt idx="6">
                  <c:v>108849</c:v>
                </c:pt>
                <c:pt idx="7">
                  <c:v>146774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0692864"/>
        <c:axId val="50694784"/>
      </c:barChart>
      <c:catAx>
        <c:axId val="50692864"/>
        <c:scaling>
          <c:orientation val="minMax"/>
        </c:scaling>
        <c:delete val="1"/>
        <c:axPos val="b"/>
        <c:title>
          <c:tx>
            <c:rich>
              <a:bodyPr/>
              <a:lstStyle/>
              <a:p>
                <a:pPr>
                  <a:defRPr sz="900" b="1">
                    <a:solidFill>
                      <a:srgbClr val="000000"/>
                    </a:solidFill>
                  </a:defRPr>
                </a:pPr>
                <a:r>
                  <a:rPr lang="en-US"/>
                  <a:t>Commencement Bay Station Number</a:t>
                </a:r>
              </a:p>
            </c:rich>
          </c:tx>
          <c:layout/>
          <c:overlay val="0"/>
        </c:title>
        <c:numFmt formatCode="General" sourceLinked="1"/>
        <c:majorTickMark val="cross"/>
        <c:minorTickMark val="cross"/>
        <c:tickLblPos val="nextTo"/>
        <c:crossAx val="50694784"/>
        <c:crosses val="autoZero"/>
        <c:auto val="1"/>
        <c:lblAlgn val="ctr"/>
        <c:lblOffset val="100"/>
        <c:noMultiLvlLbl val="1"/>
      </c:catAx>
      <c:valAx>
        <c:axId val="50694784"/>
        <c:scaling>
          <c:orientation val="minMax"/>
        </c:scaling>
        <c:delete val="0"/>
        <c:axPos val="l"/>
        <c:majorGridlines/>
        <c:title>
          <c:tx>
            <c:rich>
              <a:bodyPr/>
              <a:lstStyle/>
              <a:p>
                <a:pPr>
                  <a:defRPr sz="900" b="1">
                    <a:solidFill>
                      <a:srgbClr val="000000"/>
                    </a:solidFill>
                  </a:defRPr>
                </a:pPr>
                <a:r>
                  <a:rPr lang="en-US"/>
                  <a:t>Cells per Liter</a:t>
                </a:r>
              </a:p>
            </c:rich>
          </c:tx>
          <c:layout/>
          <c:overlay val="0"/>
        </c:title>
        <c:numFmt formatCode="0" sourceLinked="1"/>
        <c:majorTickMark val="cross"/>
        <c:minorTickMark val="cross"/>
        <c:tickLblPos val="nextTo"/>
        <c:spPr>
          <a:ln w="47625">
            <a:noFill/>
          </a:ln>
        </c:spPr>
        <c:txPr>
          <a:bodyPr/>
          <a:lstStyle/>
          <a:p>
            <a:pPr>
              <a:defRPr sz="900">
                <a:solidFill>
                  <a:srgbClr val="000000"/>
                </a:solidFill>
              </a:defRPr>
            </a:pPr>
            <a:endParaRPr lang="en-US"/>
          </a:p>
        </c:txPr>
        <c:crossAx val="5069286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600" b="1">
                <a:solidFill>
                  <a:srgbClr val="000000"/>
                </a:solidFill>
              </a:defRPr>
            </a:pPr>
            <a:r>
              <a:rPr lang="en-US"/>
              <a:t>Phytoplankton Abundance by Genus &amp; Station</a:t>
            </a:r>
          </a:p>
          <a:p>
            <a:pPr>
              <a:defRPr sz="1600" b="1">
                <a:solidFill>
                  <a:srgbClr val="000000"/>
                </a:solidFill>
              </a:defRPr>
            </a:pPr>
            <a:r>
              <a:rPr lang="en-US"/>
              <a:t>Quartermaster Harbor - May 9, 2014</a:t>
            </a:r>
          </a:p>
        </c:rich>
      </c:tx>
      <c:layout/>
      <c:overlay val="0"/>
    </c:title>
    <c:autoTitleDeleted val="0"/>
    <c:plotArea>
      <c:layout>
        <c:manualLayout>
          <c:layoutTarget val="inner"/>
          <c:xMode val="edge"/>
          <c:yMode val="edge"/>
          <c:x val="0.11539557555305587"/>
          <c:y val="0.11957842364203769"/>
          <c:w val="0.68459782033418659"/>
          <c:h val="0.74134979954021962"/>
        </c:manualLayout>
      </c:layout>
      <c:barChart>
        <c:barDir val="col"/>
        <c:grouping val="stacked"/>
        <c:varyColors val="1"/>
        <c:ser>
          <c:idx val="0"/>
          <c:order val="0"/>
          <c:tx>
            <c:strRef>
              <c:f>'Phyto Charts'!$A$17</c:f>
              <c:strCache>
                <c:ptCount val="1"/>
                <c:pt idx="0">
                  <c:v>Actinoptychus</c:v>
                </c:pt>
              </c:strCache>
            </c:strRef>
          </c:tx>
          <c:spPr>
            <a:solidFill>
              <a:srgbClr val="4684EE"/>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Charts'!$B$17:$I$17</c:f>
              <c:numCache>
                <c:formatCode>0</c:formatCode>
                <c:ptCount val="8"/>
                <c:pt idx="0">
                  <c:v>0</c:v>
                </c:pt>
                <c:pt idx="1">
                  <c:v>7142</c:v>
                </c:pt>
                <c:pt idx="2">
                  <c:v>2362</c:v>
                </c:pt>
                <c:pt idx="3">
                  <c:v>0</c:v>
                </c:pt>
                <c:pt idx="4">
                  <c:v>0</c:v>
                </c:pt>
                <c:pt idx="5">
                  <c:v>4135</c:v>
                </c:pt>
                <c:pt idx="6">
                  <c:v>17699</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'Phyto Charts'!$A$18</c:f>
              <c:strCache>
                <c:ptCount val="1"/>
                <c:pt idx="0">
                  <c:v>Alexandrium</c:v>
                </c:pt>
              </c:strCache>
            </c:strRef>
          </c:tx>
          <c:spPr>
            <a:solidFill>
              <a:srgbClr val="DC3912"/>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Charts'!$B$18:$I$18</c:f>
              <c:numCache>
                <c:formatCode>0</c:formatCode>
                <c:ptCount val="8"/>
                <c:pt idx="0">
                  <c:v>256</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'Phyto Charts'!$A$19</c:f>
              <c:strCache>
                <c:ptCount val="1"/>
                <c:pt idx="0">
                  <c:v>Amphidinium</c:v>
                </c:pt>
              </c:strCache>
            </c:strRef>
          </c:tx>
          <c:spPr>
            <a:solidFill>
              <a:srgbClr val="FF99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Charts'!$B$19:$I$19</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'Phyto Charts'!$A$20</c:f>
              <c:strCache>
                <c:ptCount val="1"/>
                <c:pt idx="0">
                  <c:v>Amylax</c:v>
                </c:pt>
              </c:strCache>
            </c:strRef>
          </c:tx>
          <c:spPr>
            <a:solidFill>
              <a:srgbClr val="0080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Charts'!$B$20:$I$20</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strRef>
              <c:f>'Phyto Charts'!$A$21</c:f>
              <c:strCache>
                <c:ptCount val="1"/>
                <c:pt idx="0">
                  <c:v>Asterionella</c:v>
                </c:pt>
              </c:strCache>
            </c:strRef>
          </c:tx>
          <c:spPr>
            <a:solidFill>
              <a:srgbClr val="666666"/>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Charts'!$B$21:$I$21</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
          <c:order val="5"/>
          <c:tx>
            <c:strRef>
              <c:f>'Phyto Charts'!$A$22</c:f>
              <c:strCache>
                <c:ptCount val="1"/>
                <c:pt idx="0">
                  <c:v>Asteromphalus</c:v>
                </c:pt>
              </c:strCache>
            </c:strRef>
          </c:tx>
          <c:spPr>
            <a:solidFill>
              <a:srgbClr val="4942CC"/>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Charts'!$B$22:$I$22</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6"/>
          <c:order val="6"/>
          <c:tx>
            <c:strRef>
              <c:f>'Phyto Charts'!$A$23</c:f>
              <c:strCache>
                <c:ptCount val="1"/>
                <c:pt idx="0">
                  <c:v>Cerataulina</c:v>
                </c:pt>
              </c:strCache>
            </c:strRef>
          </c:tx>
          <c:spPr>
            <a:solidFill>
              <a:srgbClr val="CB4AC5"/>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Charts'!$B$23:$I$23</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7"/>
          <c:order val="7"/>
          <c:tx>
            <c:strRef>
              <c:f>'Phyto Charts'!$A$24</c:f>
              <c:strCache>
                <c:ptCount val="1"/>
                <c:pt idx="0">
                  <c:v>Ceratium</c:v>
                </c:pt>
              </c:strCache>
            </c:strRef>
          </c:tx>
          <c:spPr>
            <a:solidFill>
              <a:srgbClr val="D6AE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Charts'!$B$24:$I$24</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8"/>
          <c:order val="8"/>
          <c:tx>
            <c:strRef>
              <c:f>'Phyto Charts'!$A$25</c:f>
              <c:strCache>
                <c:ptCount val="1"/>
                <c:pt idx="0">
                  <c:v>Chaetoceros</c:v>
                </c:pt>
              </c:strCache>
            </c:strRef>
          </c:tx>
          <c:spPr>
            <a:solidFill>
              <a:srgbClr val="3366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Charts'!$B$25:$I$25</c:f>
              <c:numCache>
                <c:formatCode>0</c:formatCode>
                <c:ptCount val="8"/>
                <c:pt idx="0">
                  <c:v>2692</c:v>
                </c:pt>
                <c:pt idx="1">
                  <c:v>9523</c:v>
                </c:pt>
                <c:pt idx="2">
                  <c:v>3149</c:v>
                </c:pt>
                <c:pt idx="3">
                  <c:v>39830</c:v>
                </c:pt>
                <c:pt idx="4">
                  <c:v>30232</c:v>
                </c:pt>
                <c:pt idx="5">
                  <c:v>0</c:v>
                </c:pt>
                <c:pt idx="6">
                  <c:v>12389</c:v>
                </c:pt>
                <c:pt idx="7">
                  <c:v>66935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9"/>
          <c:order val="9"/>
          <c:tx>
            <c:strRef>
              <c:f>'Phyto Charts'!$A$26</c:f>
              <c:strCache>
                <c:ptCount val="1"/>
                <c:pt idx="0">
                  <c:v>Choanoflagellates</c:v>
                </c:pt>
              </c:strCache>
            </c:strRef>
          </c:tx>
          <c:spPr>
            <a:solidFill>
              <a:srgbClr val="DD4477"/>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Charts'!$B$26:$I$26</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0"/>
          <c:order val="10"/>
          <c:tx>
            <c:strRef>
              <c:f>'Phyto Charts'!$A$27</c:f>
              <c:strCache>
                <c:ptCount val="1"/>
                <c:pt idx="0">
                  <c:v>Corethron</c:v>
                </c:pt>
              </c:strCache>
            </c:strRef>
          </c:tx>
          <c:spPr>
            <a:solidFill>
              <a:srgbClr val="AAAA11"/>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Charts'!$B$27:$I$27</c:f>
              <c:numCache>
                <c:formatCode>0</c:formatCode>
                <c:ptCount val="8"/>
                <c:pt idx="0">
                  <c:v>128</c:v>
                </c:pt>
                <c:pt idx="1">
                  <c:v>0</c:v>
                </c:pt>
                <c:pt idx="2">
                  <c:v>0</c:v>
                </c:pt>
                <c:pt idx="3">
                  <c:v>0</c:v>
                </c:pt>
                <c:pt idx="4">
                  <c:v>0</c:v>
                </c:pt>
                <c:pt idx="5">
                  <c:v>0</c:v>
                </c:pt>
                <c:pt idx="6">
                  <c:v>7079</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1"/>
          <c:order val="11"/>
          <c:tx>
            <c:strRef>
              <c:f>'Phyto Charts'!$A$28</c:f>
              <c:strCache>
                <c:ptCount val="1"/>
                <c:pt idx="0">
                  <c:v>Coscinodiscus</c:v>
                </c:pt>
              </c:strCache>
            </c:strRef>
          </c:tx>
          <c:spPr>
            <a:solidFill>
              <a:srgbClr val="66AA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Charts'!$B$28:$I$28</c:f>
              <c:numCache>
                <c:formatCode>0</c:formatCode>
                <c:ptCount val="8"/>
                <c:pt idx="0">
                  <c:v>0</c:v>
                </c:pt>
                <c:pt idx="1">
                  <c:v>20634</c:v>
                </c:pt>
                <c:pt idx="2">
                  <c:v>0</c:v>
                </c:pt>
                <c:pt idx="3">
                  <c:v>12711</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2"/>
          <c:order val="12"/>
          <c:tx>
            <c:strRef>
              <c:f>'Phyto Charts'!$A$29</c:f>
              <c:strCache>
                <c:ptCount val="1"/>
                <c:pt idx="0">
                  <c:v>Cryptomonads</c:v>
                </c:pt>
              </c:strCache>
            </c:strRef>
          </c:tx>
          <c:spPr>
            <a:solidFill>
              <a:srgbClr val="888888"/>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Charts'!$B$29:$I$29</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3"/>
          <c:order val="13"/>
          <c:tx>
            <c:strRef>
              <c:f>'Phyto Charts'!$A$30</c:f>
              <c:strCache>
                <c:ptCount val="1"/>
                <c:pt idx="0">
                  <c:v>Cylindrotheca</c:v>
                </c:pt>
              </c:strCache>
            </c:strRef>
          </c:tx>
          <c:spPr>
            <a:solidFill>
              <a:srgbClr val="9944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Charts'!$B$30:$I$30</c:f>
              <c:numCache>
                <c:formatCode>0</c:formatCode>
                <c:ptCount val="8"/>
                <c:pt idx="0">
                  <c:v>0</c:v>
                </c:pt>
                <c:pt idx="1">
                  <c:v>0</c:v>
                </c:pt>
                <c:pt idx="2">
                  <c:v>0</c:v>
                </c:pt>
                <c:pt idx="3">
                  <c:v>0</c:v>
                </c:pt>
                <c:pt idx="4">
                  <c:v>0</c:v>
                </c:pt>
                <c:pt idx="5">
                  <c:v>0</c:v>
                </c:pt>
                <c:pt idx="6">
                  <c:v>5309</c:v>
                </c:pt>
                <c:pt idx="7">
                  <c:v>11290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4"/>
          <c:order val="14"/>
          <c:tx>
            <c:strRef>
              <c:f>'Phyto Charts'!$A$31</c:f>
              <c:strCache>
                <c:ptCount val="1"/>
                <c:pt idx="0">
                  <c:v>Dactyliosolen</c:v>
                </c:pt>
              </c:strCache>
            </c:strRef>
          </c:tx>
          <c:spPr>
            <a:solidFill>
              <a:srgbClr val="DD5511"/>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Charts'!$B$31:$I$31</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5"/>
          <c:order val="15"/>
          <c:tx>
            <c:strRef>
              <c:f>'Phyto Charts'!$A$32</c:f>
              <c:strCache>
                <c:ptCount val="1"/>
                <c:pt idx="0">
                  <c:v>Detonula</c:v>
                </c:pt>
              </c:strCache>
            </c:strRef>
          </c:tx>
          <c:spPr>
            <a:solidFill>
              <a:srgbClr val="22AA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Charts'!$B$32:$I$32</c:f>
              <c:numCache>
                <c:formatCode>0</c:formatCode>
                <c:ptCount val="8"/>
                <c:pt idx="0">
                  <c:v>0</c:v>
                </c:pt>
                <c:pt idx="1">
                  <c:v>1587</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6"/>
          <c:order val="16"/>
          <c:tx>
            <c:strRef>
              <c:f>'Phyto Charts'!$A$33</c:f>
              <c:strCache>
                <c:ptCount val="1"/>
                <c:pt idx="0">
                  <c:v>Dictyocha</c:v>
                </c:pt>
              </c:strCache>
            </c:strRef>
          </c:tx>
          <c:spPr>
            <a:solidFill>
              <a:srgbClr val="9999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Charts'!$B$33:$I$33</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7"/>
          <c:order val="17"/>
          <c:tx>
            <c:strRef>
              <c:f>'Phyto Charts'!$A$34</c:f>
              <c:strCache>
                <c:ptCount val="1"/>
                <c:pt idx="0">
                  <c:v>Dinophysis</c:v>
                </c:pt>
              </c:strCache>
            </c:strRef>
          </c:tx>
          <c:spPr>
            <a:solidFill>
              <a:srgbClr val="70577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Charts'!$B$34:$I$34</c:f>
              <c:numCache>
                <c:formatCode>0</c:formatCode>
                <c:ptCount val="8"/>
                <c:pt idx="0">
                  <c:v>0</c:v>
                </c:pt>
                <c:pt idx="1">
                  <c:v>0</c:v>
                </c:pt>
                <c:pt idx="2">
                  <c:v>0</c:v>
                </c:pt>
                <c:pt idx="3">
                  <c:v>0</c:v>
                </c:pt>
                <c:pt idx="4">
                  <c:v>0</c:v>
                </c:pt>
                <c:pt idx="5">
                  <c:v>0</c:v>
                </c:pt>
                <c:pt idx="6">
                  <c:v>1769</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8"/>
          <c:order val="18"/>
          <c:tx>
            <c:strRef>
              <c:f>'Phyto Charts'!$A$35</c:f>
              <c:strCache>
                <c:ptCount val="1"/>
                <c:pt idx="0">
                  <c:v>Ditylum</c:v>
                </c:pt>
              </c:strCache>
            </c:strRef>
          </c:tx>
          <c:spPr>
            <a:solidFill>
              <a:srgbClr val="109618"/>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Charts'!$B$35:$I$35</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9"/>
          <c:order val="19"/>
          <c:tx>
            <c:strRef>
              <c:f>'Phyto Charts'!$A$36</c:f>
              <c:strCache>
                <c:ptCount val="1"/>
                <c:pt idx="0">
                  <c:v>Ebria</c:v>
                </c:pt>
              </c:strCache>
            </c:strRef>
          </c:tx>
          <c:spPr>
            <a:solidFill>
              <a:srgbClr val="A3292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Charts'!$B$36:$I$36</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0"/>
          <c:order val="20"/>
          <c:tx>
            <c:strRef>
              <c:f>'Phyto Charts'!$A$37</c:f>
              <c:strCache>
                <c:ptCount val="1"/>
                <c:pt idx="0">
                  <c:v>Eucampia</c:v>
                </c:pt>
              </c:strCache>
            </c:strRef>
          </c:tx>
          <c:spPr>
            <a:solidFill>
              <a:srgbClr val="4684EE"/>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Charts'!$B$37:$I$37</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1"/>
          <c:order val="21"/>
          <c:tx>
            <c:strRef>
              <c:f>'Phyto Charts'!$A$38</c:f>
              <c:strCache>
                <c:ptCount val="1"/>
                <c:pt idx="0">
                  <c:v>Euglenoids</c:v>
                </c:pt>
              </c:strCache>
            </c:strRef>
          </c:tx>
          <c:spPr>
            <a:solidFill>
              <a:srgbClr val="DC3912"/>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Charts'!$B$38:$I$38</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2"/>
          <c:order val="22"/>
          <c:tx>
            <c:strRef>
              <c:f>'Phyto Charts'!$A$39</c:f>
              <c:strCache>
                <c:ptCount val="1"/>
                <c:pt idx="0">
                  <c:v>Gonyaulax</c:v>
                </c:pt>
              </c:strCache>
            </c:strRef>
          </c:tx>
          <c:spPr>
            <a:solidFill>
              <a:srgbClr val="FF99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Charts'!$B$39:$I$39</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3"/>
          <c:order val="23"/>
          <c:tx>
            <c:strRef>
              <c:f>'Phyto Charts'!$A$40</c:f>
              <c:strCache>
                <c:ptCount val="1"/>
                <c:pt idx="0">
                  <c:v>Guinardia</c:v>
                </c:pt>
              </c:strCache>
            </c:strRef>
          </c:tx>
          <c:spPr>
            <a:solidFill>
              <a:srgbClr val="0080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Charts'!$B$40:$I$40</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4"/>
          <c:order val="24"/>
          <c:tx>
            <c:strRef>
              <c:f>'Phyto Charts'!$A$41</c:f>
              <c:strCache>
                <c:ptCount val="1"/>
                <c:pt idx="0">
                  <c:v>Gymnodinium</c:v>
                </c:pt>
              </c:strCache>
            </c:strRef>
          </c:tx>
          <c:spPr>
            <a:solidFill>
              <a:srgbClr val="666666"/>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Charts'!$B$41:$I$41</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5"/>
          <c:order val="25"/>
          <c:tx>
            <c:strRef>
              <c:f>'Phyto Charts'!$A$42</c:f>
              <c:strCache>
                <c:ptCount val="1"/>
                <c:pt idx="0">
                  <c:v>Gyrodinium</c:v>
                </c:pt>
              </c:strCache>
            </c:strRef>
          </c:tx>
          <c:spPr>
            <a:solidFill>
              <a:srgbClr val="4942CC"/>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Charts'!$B$42:$I$42</c:f>
              <c:numCache>
                <c:formatCode>0</c:formatCode>
                <c:ptCount val="8"/>
                <c:pt idx="0">
                  <c:v>0</c:v>
                </c:pt>
                <c:pt idx="1">
                  <c:v>0</c:v>
                </c:pt>
                <c:pt idx="2">
                  <c:v>0</c:v>
                </c:pt>
                <c:pt idx="3">
                  <c:v>0</c:v>
                </c:pt>
                <c:pt idx="4">
                  <c:v>0</c:v>
                </c:pt>
                <c:pt idx="5">
                  <c:v>0</c:v>
                </c:pt>
                <c:pt idx="6">
                  <c:v>884</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6"/>
          <c:order val="26"/>
          <c:tx>
            <c:strRef>
              <c:f>'Phyto Charts'!$A$43</c:f>
              <c:strCache>
                <c:ptCount val="1"/>
                <c:pt idx="0">
                  <c:v>Gyro-Pleuro-sigma</c:v>
                </c:pt>
              </c:strCache>
            </c:strRef>
          </c:tx>
          <c:spPr>
            <a:solidFill>
              <a:srgbClr val="CB4AC5"/>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Charts'!$B$43:$I$43</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7"/>
          <c:order val="27"/>
          <c:tx>
            <c:strRef>
              <c:f>'Phyto Charts'!$A$44</c:f>
              <c:strCache>
                <c:ptCount val="1"/>
                <c:pt idx="0">
                  <c:v>Heterocapsa</c:v>
                </c:pt>
              </c:strCache>
            </c:strRef>
          </c:tx>
          <c:spPr>
            <a:solidFill>
              <a:srgbClr val="D6AE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Charts'!$B$44:$I$44</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8"/>
          <c:order val="28"/>
          <c:tx>
            <c:strRef>
              <c:f>'Phyto Charts'!$A$45</c:f>
              <c:strCache>
                <c:ptCount val="1"/>
                <c:pt idx="0">
                  <c:v>Lauderia</c:v>
                </c:pt>
              </c:strCache>
            </c:strRef>
          </c:tx>
          <c:spPr>
            <a:solidFill>
              <a:srgbClr val="3366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Charts'!$B$45:$I$45</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9"/>
          <c:order val="29"/>
          <c:tx>
            <c:strRef>
              <c:f>'Phyto Charts'!$A$46</c:f>
              <c:strCache>
                <c:ptCount val="1"/>
                <c:pt idx="0">
                  <c:v>Leptocylindrus</c:v>
                </c:pt>
              </c:strCache>
            </c:strRef>
          </c:tx>
          <c:spPr>
            <a:solidFill>
              <a:srgbClr val="DD4477"/>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Charts'!$B$46:$I$46</c:f>
              <c:numCache>
                <c:formatCode>0</c:formatCode>
                <c:ptCount val="8"/>
                <c:pt idx="0">
                  <c:v>0</c:v>
                </c:pt>
                <c:pt idx="1">
                  <c:v>0</c:v>
                </c:pt>
                <c:pt idx="2">
                  <c:v>0</c:v>
                </c:pt>
                <c:pt idx="3">
                  <c:v>0</c:v>
                </c:pt>
                <c:pt idx="4">
                  <c:v>0</c:v>
                </c:pt>
                <c:pt idx="5">
                  <c:v>0</c:v>
                </c:pt>
                <c:pt idx="6">
                  <c:v>2654</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0"/>
          <c:order val="30"/>
          <c:tx>
            <c:strRef>
              <c:f>'Phyto Charts'!$A$47</c:f>
              <c:strCache>
                <c:ptCount val="1"/>
                <c:pt idx="0">
                  <c:v>Meringosphaera</c:v>
                </c:pt>
              </c:strCache>
            </c:strRef>
          </c:tx>
          <c:spPr>
            <a:solidFill>
              <a:srgbClr val="AAAA11"/>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Charts'!$B$47:$I$47</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1"/>
          <c:order val="31"/>
          <c:tx>
            <c:strRef>
              <c:f>'Phyto Charts'!$A$48</c:f>
              <c:strCache>
                <c:ptCount val="1"/>
                <c:pt idx="0">
                  <c:v>Minuscula</c:v>
                </c:pt>
              </c:strCache>
            </c:strRef>
          </c:tx>
          <c:spPr>
            <a:solidFill>
              <a:srgbClr val="66AA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Charts'!$B$48:$I$48</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2"/>
          <c:order val="32"/>
          <c:tx>
            <c:strRef>
              <c:f>'Phyto Charts'!$A$49</c:f>
              <c:strCache>
                <c:ptCount val="1"/>
                <c:pt idx="0">
                  <c:v>Navicula</c:v>
                </c:pt>
              </c:strCache>
            </c:strRef>
          </c:tx>
          <c:spPr>
            <a:solidFill>
              <a:srgbClr val="888888"/>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Charts'!$B$49:$I$49</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3"/>
          <c:order val="33"/>
          <c:tx>
            <c:strRef>
              <c:f>'Phyto Charts'!$A$50</c:f>
              <c:strCache>
                <c:ptCount val="1"/>
                <c:pt idx="0">
                  <c:v>Nitzschia</c:v>
                </c:pt>
              </c:strCache>
            </c:strRef>
          </c:tx>
          <c:spPr>
            <a:solidFill>
              <a:srgbClr val="9944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Charts'!$B$50:$I$50</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4"/>
          <c:order val="34"/>
          <c:tx>
            <c:strRef>
              <c:f>'Phyto Charts'!$A$51</c:f>
              <c:strCache>
                <c:ptCount val="1"/>
                <c:pt idx="0">
                  <c:v>Nocticula</c:v>
                </c:pt>
              </c:strCache>
            </c:strRef>
          </c:tx>
          <c:spPr>
            <a:solidFill>
              <a:srgbClr val="DD5511"/>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Charts'!$B$51:$I$51</c:f>
              <c:numCache>
                <c:formatCode>0</c:formatCode>
                <c:ptCount val="8"/>
                <c:pt idx="0">
                  <c:v>128</c:v>
                </c:pt>
                <c:pt idx="1">
                  <c:v>0</c:v>
                </c:pt>
                <c:pt idx="2">
                  <c:v>262</c:v>
                </c:pt>
                <c:pt idx="3">
                  <c:v>0</c:v>
                </c:pt>
                <c:pt idx="4">
                  <c:v>775</c:v>
                </c:pt>
                <c:pt idx="5">
                  <c:v>0</c:v>
                </c:pt>
                <c:pt idx="6">
                  <c:v>884</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5"/>
          <c:order val="35"/>
          <c:tx>
            <c:strRef>
              <c:f>'Phyto Charts'!$A$52</c:f>
              <c:strCache>
                <c:ptCount val="1"/>
                <c:pt idx="0">
                  <c:v>Odontella</c:v>
                </c:pt>
              </c:strCache>
            </c:strRef>
          </c:tx>
          <c:spPr>
            <a:solidFill>
              <a:srgbClr val="22AA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Charts'!$B$52:$I$52</c:f>
              <c:numCache>
                <c:formatCode>0</c:formatCode>
                <c:ptCount val="8"/>
                <c:pt idx="0">
                  <c:v>128</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6"/>
          <c:order val="36"/>
          <c:tx>
            <c:strRef>
              <c:f>'Phyto Charts'!$A$53</c:f>
              <c:strCache>
                <c:ptCount val="1"/>
                <c:pt idx="0">
                  <c:v>Paralia</c:v>
                </c:pt>
              </c:strCache>
            </c:strRef>
          </c:tx>
          <c:spPr>
            <a:solidFill>
              <a:srgbClr val="9999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Charts'!$B$53:$I$53</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7"/>
          <c:order val="37"/>
          <c:tx>
            <c:strRef>
              <c:f>'Phyto Charts'!$A$54</c:f>
              <c:strCache>
                <c:ptCount val="1"/>
                <c:pt idx="0">
                  <c:v>Phaeocystis</c:v>
                </c:pt>
              </c:strCache>
            </c:strRef>
          </c:tx>
          <c:spPr>
            <a:solidFill>
              <a:srgbClr val="70577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Charts'!$B$54:$I$54</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8"/>
          <c:order val="38"/>
          <c:tx>
            <c:strRef>
              <c:f>'Phyto Charts'!$A$55</c:f>
              <c:strCache>
                <c:ptCount val="1"/>
                <c:pt idx="0">
                  <c:v>Prorocentrum</c:v>
                </c:pt>
              </c:strCache>
            </c:strRef>
          </c:tx>
          <c:spPr>
            <a:solidFill>
              <a:srgbClr val="109618"/>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Charts'!$B$55:$I$55</c:f>
              <c:numCache>
                <c:formatCode>0</c:formatCode>
                <c:ptCount val="8"/>
                <c:pt idx="0">
                  <c:v>0</c:v>
                </c:pt>
                <c:pt idx="1">
                  <c:v>0</c:v>
                </c:pt>
                <c:pt idx="2">
                  <c:v>0</c:v>
                </c:pt>
                <c:pt idx="3">
                  <c:v>2542</c:v>
                </c:pt>
                <c:pt idx="4">
                  <c:v>0</c:v>
                </c:pt>
                <c:pt idx="5">
                  <c:v>0</c:v>
                </c:pt>
                <c:pt idx="6">
                  <c:v>3539</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9"/>
          <c:order val="39"/>
          <c:tx>
            <c:strRef>
              <c:f>'Phyto Charts'!$A$56</c:f>
              <c:strCache>
                <c:ptCount val="1"/>
                <c:pt idx="0">
                  <c:v>Protoperidinium</c:v>
                </c:pt>
              </c:strCache>
            </c:strRef>
          </c:tx>
          <c:spPr>
            <a:solidFill>
              <a:srgbClr val="A3292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Charts'!$B$56:$I$56</c:f>
              <c:numCache>
                <c:formatCode>0</c:formatCode>
                <c:ptCount val="8"/>
                <c:pt idx="0">
                  <c:v>0</c:v>
                </c:pt>
                <c:pt idx="1">
                  <c:v>0</c:v>
                </c:pt>
                <c:pt idx="2">
                  <c:v>0</c:v>
                </c:pt>
                <c:pt idx="3">
                  <c:v>0</c:v>
                </c:pt>
                <c:pt idx="4">
                  <c:v>775</c:v>
                </c:pt>
                <c:pt idx="5">
                  <c:v>0</c:v>
                </c:pt>
                <c:pt idx="6">
                  <c:v>1769</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0"/>
          <c:order val="40"/>
          <c:tx>
            <c:strRef>
              <c:f>'Phyto Charts'!$A$57</c:f>
              <c:strCache>
                <c:ptCount val="1"/>
                <c:pt idx="0">
                  <c:v>Pseudo-nitzschia</c:v>
                </c:pt>
              </c:strCache>
            </c:strRef>
          </c:tx>
          <c:spPr>
            <a:solidFill>
              <a:srgbClr val="4684EE"/>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Charts'!$B$57:$I$57</c:f>
              <c:numCache>
                <c:formatCode>0</c:formatCode>
                <c:ptCount val="8"/>
                <c:pt idx="0">
                  <c:v>256</c:v>
                </c:pt>
                <c:pt idx="1">
                  <c:v>3968</c:v>
                </c:pt>
                <c:pt idx="2">
                  <c:v>0</c:v>
                </c:pt>
                <c:pt idx="3">
                  <c:v>11016</c:v>
                </c:pt>
                <c:pt idx="4">
                  <c:v>775</c:v>
                </c:pt>
                <c:pt idx="5">
                  <c:v>2631</c:v>
                </c:pt>
                <c:pt idx="6">
                  <c:v>18584</c:v>
                </c:pt>
                <c:pt idx="7">
                  <c:v>12903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1"/>
          <c:order val="41"/>
          <c:tx>
            <c:strRef>
              <c:f>'Phyto Charts'!$A$58</c:f>
              <c:strCache>
                <c:ptCount val="1"/>
                <c:pt idx="0">
                  <c:v>Rhizosolenia</c:v>
                </c:pt>
              </c:strCache>
            </c:strRef>
          </c:tx>
          <c:spPr>
            <a:solidFill>
              <a:srgbClr val="DC3912"/>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Charts'!$B$58:$I$58</c:f>
              <c:numCache>
                <c:formatCode>0</c:formatCode>
                <c:ptCount val="8"/>
                <c:pt idx="0">
                  <c:v>0</c:v>
                </c:pt>
                <c:pt idx="1">
                  <c:v>0</c:v>
                </c:pt>
                <c:pt idx="2">
                  <c:v>262</c:v>
                </c:pt>
                <c:pt idx="3">
                  <c:v>0</c:v>
                </c:pt>
                <c:pt idx="4">
                  <c:v>0</c:v>
                </c:pt>
                <c:pt idx="5">
                  <c:v>9398</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2"/>
          <c:order val="42"/>
          <c:tx>
            <c:strRef>
              <c:f>'Phyto Charts'!$A$59</c:f>
              <c:strCache>
                <c:ptCount val="1"/>
                <c:pt idx="0">
                  <c:v>Scrippsiella</c:v>
                </c:pt>
              </c:strCache>
            </c:strRef>
          </c:tx>
          <c:spPr>
            <a:solidFill>
              <a:srgbClr val="FF99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Charts'!$B$59:$I$59</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3"/>
          <c:order val="43"/>
          <c:tx>
            <c:strRef>
              <c:f>'Phyto Charts'!$A$60</c:f>
              <c:strCache>
                <c:ptCount val="1"/>
                <c:pt idx="0">
                  <c:v>Skeletonema</c:v>
                </c:pt>
              </c:strCache>
            </c:strRef>
          </c:tx>
          <c:spPr>
            <a:solidFill>
              <a:srgbClr val="0080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Charts'!$B$60:$I$60</c:f>
              <c:numCache>
                <c:formatCode>0</c:formatCode>
                <c:ptCount val="8"/>
                <c:pt idx="0">
                  <c:v>0</c:v>
                </c:pt>
                <c:pt idx="1">
                  <c:v>3968</c:v>
                </c:pt>
                <c:pt idx="2">
                  <c:v>1312</c:v>
                </c:pt>
                <c:pt idx="3">
                  <c:v>0</c:v>
                </c:pt>
                <c:pt idx="4">
                  <c:v>0</c:v>
                </c:pt>
                <c:pt idx="5">
                  <c:v>0</c:v>
                </c:pt>
                <c:pt idx="6">
                  <c:v>884</c:v>
                </c:pt>
                <c:pt idx="7">
                  <c:v>8870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4"/>
          <c:order val="44"/>
          <c:tx>
            <c:strRef>
              <c:f>'Phyto Charts'!$A$61</c:f>
              <c:strCache>
                <c:ptCount val="1"/>
                <c:pt idx="0">
                  <c:v>Stephanopyxis</c:v>
                </c:pt>
              </c:strCache>
            </c:strRef>
          </c:tx>
          <c:spPr>
            <a:solidFill>
              <a:srgbClr val="666666"/>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Charts'!$B$61:$I$61</c:f>
              <c:numCache>
                <c:formatCode>0</c:formatCode>
                <c:ptCount val="8"/>
                <c:pt idx="0">
                  <c:v>0</c:v>
                </c:pt>
                <c:pt idx="1">
                  <c:v>8730</c:v>
                </c:pt>
                <c:pt idx="2">
                  <c:v>262</c:v>
                </c:pt>
                <c:pt idx="3">
                  <c:v>0</c:v>
                </c:pt>
                <c:pt idx="4">
                  <c:v>0</c:v>
                </c:pt>
                <c:pt idx="5">
                  <c:v>0</c:v>
                </c:pt>
                <c:pt idx="6">
                  <c:v>1769</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5"/>
          <c:order val="45"/>
          <c:tx>
            <c:strRef>
              <c:f>'Phyto Charts'!$A$62</c:f>
              <c:strCache>
                <c:ptCount val="1"/>
                <c:pt idx="0">
                  <c:v>Thalassionema</c:v>
                </c:pt>
              </c:strCache>
            </c:strRef>
          </c:tx>
          <c:spPr>
            <a:solidFill>
              <a:srgbClr val="4942CC"/>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Charts'!$B$62:$I$62</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6"/>
          <c:order val="46"/>
          <c:tx>
            <c:strRef>
              <c:f>'Phyto Charts'!$A$63</c:f>
              <c:strCache>
                <c:ptCount val="1"/>
                <c:pt idx="0">
                  <c:v>Thalassiosira</c:v>
                </c:pt>
              </c:strCache>
            </c:strRef>
          </c:tx>
          <c:spPr>
            <a:solidFill>
              <a:srgbClr val="CB4AC5"/>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Charts'!$B$63:$I$63</c:f>
              <c:numCache>
                <c:formatCode>0</c:formatCode>
                <c:ptCount val="8"/>
                <c:pt idx="0">
                  <c:v>10641</c:v>
                </c:pt>
                <c:pt idx="1">
                  <c:v>26190</c:v>
                </c:pt>
                <c:pt idx="2">
                  <c:v>16010</c:v>
                </c:pt>
                <c:pt idx="3">
                  <c:v>38983</c:v>
                </c:pt>
                <c:pt idx="4">
                  <c:v>41860</c:v>
                </c:pt>
                <c:pt idx="5">
                  <c:v>21428</c:v>
                </c:pt>
                <c:pt idx="6">
                  <c:v>16814</c:v>
                </c:pt>
                <c:pt idx="7">
                  <c:v>36290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7"/>
          <c:order val="47"/>
          <c:tx>
            <c:strRef>
              <c:f>'Phyto Charts'!$A$64</c:f>
              <c:strCache>
                <c:ptCount val="1"/>
                <c:pt idx="0">
                  <c:v>Tropidoneis</c:v>
                </c:pt>
              </c:strCache>
            </c:strRef>
          </c:tx>
          <c:spPr>
            <a:solidFill>
              <a:srgbClr val="D6AE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Charts'!$B$64:$I$64</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8"/>
          <c:order val="48"/>
          <c:tx>
            <c:strRef>
              <c:f>'Phyto Charts'!$A$65</c:f>
              <c:strCache>
                <c:ptCount val="1"/>
                <c:pt idx="0">
                  <c:v>Unidentified pennates</c:v>
                </c:pt>
              </c:strCache>
            </c:strRef>
          </c:tx>
          <c:spPr>
            <a:solidFill>
              <a:srgbClr val="3366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Charts'!$B$65:$I$65</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9"/>
          <c:order val="49"/>
          <c:tx>
            <c:strRef>
              <c:f>'Phyto Charts'!$A$66</c:f>
              <c:strCache>
                <c:ptCount val="1"/>
                <c:pt idx="0">
                  <c:v>Unknown Phytoplankton</c:v>
                </c:pt>
              </c:strCache>
            </c:strRef>
          </c:tx>
          <c:spPr>
            <a:solidFill>
              <a:srgbClr val="DD4477"/>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Charts'!$B$66:$I$66</c:f>
              <c:numCache>
                <c:formatCode>0</c:formatCode>
                <c:ptCount val="8"/>
                <c:pt idx="0">
                  <c:v>0</c:v>
                </c:pt>
                <c:pt idx="1">
                  <c:v>0</c:v>
                </c:pt>
                <c:pt idx="2">
                  <c:v>2887</c:v>
                </c:pt>
                <c:pt idx="3">
                  <c:v>0</c:v>
                </c:pt>
                <c:pt idx="4">
                  <c:v>0</c:v>
                </c:pt>
                <c:pt idx="5">
                  <c:v>0</c:v>
                </c:pt>
                <c:pt idx="6">
                  <c:v>4424</c:v>
                </c:pt>
                <c:pt idx="7">
                  <c:v>9677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0"/>
          <c:order val="50"/>
          <c:tx>
            <c:strRef>
              <c:f>'Phyto Charts'!$A$67</c:f>
              <c:strCache>
                <c:ptCount val="1"/>
                <c:pt idx="0">
                  <c:v>Unknown Zooplankton</c:v>
                </c:pt>
              </c:strCache>
            </c:strRef>
          </c:tx>
          <c:spPr>
            <a:solidFill>
              <a:srgbClr val="AAAA11"/>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Charts'!$B$67:$I$67</c:f>
              <c:numCache>
                <c:formatCode>0</c:formatCode>
                <c:ptCount val="8"/>
                <c:pt idx="0">
                  <c:v>0</c:v>
                </c:pt>
                <c:pt idx="1">
                  <c:v>0</c:v>
                </c:pt>
                <c:pt idx="2">
                  <c:v>0</c:v>
                </c:pt>
                <c:pt idx="3">
                  <c:v>2542</c:v>
                </c:pt>
                <c:pt idx="4">
                  <c:v>0</c:v>
                </c:pt>
                <c:pt idx="5">
                  <c:v>0</c:v>
                </c:pt>
                <c:pt idx="6">
                  <c:v>12389</c:v>
                </c:pt>
                <c:pt idx="7">
                  <c:v>806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1"/>
          <c:order val="51"/>
          <c:tx>
            <c:strRef>
              <c:f>'Phyto Charts'!$A$68</c:f>
              <c:strCache>
                <c:ptCount val="1"/>
                <c:pt idx="0">
                  <c:v>Ciliate* Heliocostomella</c:v>
                </c:pt>
              </c:strCache>
            </c:strRef>
          </c:tx>
          <c:spPr>
            <a:solidFill>
              <a:srgbClr val="66AA00"/>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Charts'!$B$68:$I$68</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2"/>
          <c:order val="52"/>
          <c:tx>
            <c:strRef>
              <c:f>'Phyto Charts'!$A$69</c:f>
              <c:strCache>
                <c:ptCount val="1"/>
                <c:pt idx="0">
                  <c:v>Ciliate* Laboea</c:v>
                </c:pt>
              </c:strCache>
            </c:strRef>
          </c:tx>
          <c:spPr>
            <a:solidFill>
              <a:srgbClr val="888888"/>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Charts'!$B$69:$I$69</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3"/>
          <c:order val="53"/>
          <c:tx>
            <c:strRef>
              <c:f>'Phyto Charts'!$A$70</c:f>
              <c:strCache>
                <c:ptCount val="1"/>
                <c:pt idx="0">
                  <c:v>Ciliate* Salpingella</c:v>
                </c:pt>
              </c:strCache>
            </c:strRef>
          </c:tx>
          <c:spPr>
            <a:solidFill>
              <a:srgbClr val="994499"/>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Charts'!$B$70:$I$70</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4"/>
          <c:order val="54"/>
          <c:tx>
            <c:strRef>
              <c:f>'Phyto Charts'!$A$71</c:f>
              <c:strCache>
                <c:ptCount val="1"/>
                <c:pt idx="0">
                  <c:v>Ciliate* Tiarina</c:v>
                </c:pt>
              </c:strCache>
            </c:strRef>
          </c:tx>
          <c:spPr>
            <a:solidFill>
              <a:srgbClr val="DD5511"/>
            </a:solidFill>
          </c:spPr>
          <c:invertIfNegative val="1"/>
          <c:cat>
            <c:strRef>
              <c:f>'Phyto Charts'!$B$16:$I$16</c:f>
              <c:strCache>
                <c:ptCount val="8"/>
                <c:pt idx="0">
                  <c:v>STATION 50</c:v>
                </c:pt>
                <c:pt idx="1">
                  <c:v>STATION 51</c:v>
                </c:pt>
                <c:pt idx="2">
                  <c:v>STATION 52</c:v>
                </c:pt>
                <c:pt idx="3">
                  <c:v>STATION 53</c:v>
                </c:pt>
                <c:pt idx="4">
                  <c:v>STATION 54</c:v>
                </c:pt>
                <c:pt idx="5">
                  <c:v>DOCKTON STATION</c:v>
                </c:pt>
                <c:pt idx="6">
                  <c:v>STATION 55</c:v>
                </c:pt>
                <c:pt idx="7">
                  <c:v>STATION 56</c:v>
                </c:pt>
              </c:strCache>
            </c:strRef>
          </c:cat>
          <c:val>
            <c:numRef>
              <c:f>'Phyto Charts'!$B$71:$I$71</c:f>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104634240"/>
        <c:axId val="104640512"/>
      </c:barChart>
      <c:catAx>
        <c:axId val="104634240"/>
        <c:scaling>
          <c:orientation val="minMax"/>
        </c:scaling>
        <c:delete val="0"/>
        <c:axPos val="b"/>
        <c:title>
          <c:tx>
            <c:rich>
              <a:bodyPr/>
              <a:lstStyle/>
              <a:p>
                <a:pPr>
                  <a:defRPr sz="1000" b="1" i="1">
                    <a:solidFill>
                      <a:srgbClr val="000000"/>
                    </a:solidFill>
                  </a:defRPr>
                </a:pPr>
                <a:r>
                  <a:rPr lang="en-US"/>
                  <a:t>WayPoints</a:t>
                </a:r>
              </a:p>
            </c:rich>
          </c:tx>
          <c:layout>
            <c:manualLayout>
              <c:xMode val="edge"/>
              <c:yMode val="edge"/>
              <c:x val="0.43804496965351863"/>
              <c:y val="0.95543699491724321"/>
            </c:manualLayout>
          </c:layout>
          <c:overlay val="0"/>
        </c:title>
        <c:numFmt formatCode="General" sourceLinked="1"/>
        <c:majorTickMark val="none"/>
        <c:minorTickMark val="out"/>
        <c:tickLblPos val="nextTo"/>
        <c:spPr>
          <a:ln/>
        </c:spPr>
        <c:txPr>
          <a:bodyPr rot="-1440000"/>
          <a:lstStyle/>
          <a:p>
            <a:pPr>
              <a:defRPr sz="900">
                <a:solidFill>
                  <a:srgbClr val="000000"/>
                </a:solidFill>
              </a:defRPr>
            </a:pPr>
            <a:endParaRPr lang="en-US"/>
          </a:p>
        </c:txPr>
        <c:crossAx val="104640512"/>
        <c:crosses val="autoZero"/>
        <c:auto val="1"/>
        <c:lblAlgn val="ctr"/>
        <c:lblOffset val="100"/>
        <c:noMultiLvlLbl val="1"/>
      </c:catAx>
      <c:valAx>
        <c:axId val="104640512"/>
        <c:scaling>
          <c:orientation val="minMax"/>
          <c:max val="160000"/>
          <c:min val="0"/>
        </c:scaling>
        <c:delete val="0"/>
        <c:axPos val="l"/>
        <c:majorGridlines/>
        <c:title>
          <c:tx>
            <c:rich>
              <a:bodyPr/>
              <a:lstStyle/>
              <a:p>
                <a:pPr>
                  <a:defRPr sz="1000" b="1" i="1">
                    <a:solidFill>
                      <a:srgbClr val="000000"/>
                    </a:solidFill>
                  </a:defRPr>
                </a:pPr>
                <a:r>
                  <a:rPr lang="en-US"/>
                  <a:t>Cells Per Liter </a:t>
                </a:r>
              </a:p>
            </c:rich>
          </c:tx>
          <c:layout/>
          <c:overlay val="0"/>
        </c:title>
        <c:numFmt formatCode="#,##0" sourceLinked="0"/>
        <c:majorTickMark val="cross"/>
        <c:minorTickMark val="out"/>
        <c:tickLblPos val="nextTo"/>
        <c:spPr>
          <a:ln w="3175">
            <a:solidFill>
              <a:schemeClr val="tx1"/>
            </a:solidFill>
          </a:ln>
        </c:spPr>
        <c:txPr>
          <a:bodyPr/>
          <a:lstStyle/>
          <a:p>
            <a:pPr>
              <a:defRPr sz="900">
                <a:solidFill>
                  <a:srgbClr val="000000"/>
                </a:solidFill>
              </a:defRPr>
            </a:pPr>
            <a:endParaRPr lang="en-US"/>
          </a:p>
        </c:txPr>
        <c:crossAx val="104634240"/>
        <c:crosses val="autoZero"/>
        <c:crossBetween val="between"/>
        <c:majorUnit val="20000"/>
        <c:minorUnit val="5000"/>
      </c:valAx>
      <c:spPr>
        <a:ln w="3175">
          <a:solidFill>
            <a:schemeClr val="tx1"/>
          </a:solidFill>
        </a:ln>
      </c:spPr>
    </c:plotArea>
    <c:legend>
      <c:legendPos val="r"/>
      <c:layout>
        <c:manualLayout>
          <c:xMode val="edge"/>
          <c:yMode val="edge"/>
          <c:x val="0.81933983526784426"/>
          <c:y val="0.11852264861838761"/>
          <c:w val="0.16182186017956546"/>
          <c:h val="0.77957450549663032"/>
        </c:manualLayout>
      </c:layout>
      <c:overlay val="0"/>
      <c:txPr>
        <a:bodyPr/>
        <a:lstStyle/>
        <a:p>
          <a:pPr>
            <a:defRPr sz="9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323850</xdr:colOff>
      <xdr:row>0</xdr:row>
      <xdr:rowOff>342900</xdr:rowOff>
    </xdr:from>
    <xdr:ext cx="4210050" cy="2286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342900</xdr:colOff>
      <xdr:row>1</xdr:row>
      <xdr:rowOff>47624</xdr:rowOff>
    </xdr:from>
    <xdr:ext cx="6067425" cy="6753225"/>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ColWidth="9.85546875" defaultRowHeight="15" customHeight="1" x14ac:dyDescent="0.2"/>
  <cols>
    <col min="1" max="1" width="121" customWidth="1"/>
  </cols>
  <sheetData>
    <row r="1" spans="1:9" s="40" customFormat="1" ht="30.75" customHeight="1" x14ac:dyDescent="0.25">
      <c r="A1" s="38"/>
      <c r="B1" s="116"/>
      <c r="C1" s="116"/>
      <c r="D1" s="116"/>
      <c r="E1" s="116"/>
      <c r="F1" s="116"/>
      <c r="G1" s="116"/>
      <c r="H1" s="116"/>
      <c r="I1" s="116"/>
    </row>
    <row r="2" spans="1:9" ht="15.75" customHeight="1" x14ac:dyDescent="0.25">
      <c r="A2" s="58" t="s">
        <v>0</v>
      </c>
      <c r="B2" s="106"/>
      <c r="C2" s="106"/>
      <c r="D2" s="106"/>
      <c r="E2" s="106"/>
      <c r="F2" s="106"/>
      <c r="G2" s="106"/>
      <c r="H2" s="106"/>
      <c r="I2" s="106"/>
    </row>
    <row r="3" spans="1:9" ht="33.75" customHeight="1" x14ac:dyDescent="0.25">
      <c r="A3" s="136" t="s">
        <v>1</v>
      </c>
      <c r="B3" s="27"/>
      <c r="C3" s="27"/>
      <c r="D3" s="27"/>
      <c r="E3" s="27"/>
      <c r="F3" s="27"/>
      <c r="G3" s="27"/>
      <c r="H3" s="27"/>
      <c r="I3" s="27"/>
    </row>
    <row r="4" spans="1:9" ht="27.75" customHeight="1" x14ac:dyDescent="0.25">
      <c r="A4" s="84"/>
      <c r="B4" s="106"/>
      <c r="C4" s="106"/>
      <c r="D4" s="106"/>
      <c r="E4" s="106"/>
      <c r="F4" s="106"/>
      <c r="G4" s="106"/>
      <c r="H4" s="106"/>
      <c r="I4" s="106"/>
    </row>
    <row r="5" spans="1:9" ht="15.75" customHeight="1" x14ac:dyDescent="0.25">
      <c r="A5" s="58" t="s">
        <v>2</v>
      </c>
      <c r="B5" s="106"/>
      <c r="C5" s="106"/>
      <c r="D5" s="106"/>
      <c r="E5" s="106"/>
      <c r="F5" s="106"/>
      <c r="G5" s="106"/>
      <c r="H5" s="106"/>
      <c r="I5" s="106"/>
    </row>
    <row r="6" spans="1:9" ht="38.25" customHeight="1" x14ac:dyDescent="0.2">
      <c r="A6" s="112" t="s">
        <v>3</v>
      </c>
      <c r="B6" s="25"/>
      <c r="C6" s="25"/>
      <c r="D6" s="25"/>
      <c r="E6" s="25"/>
      <c r="F6" s="25"/>
      <c r="G6" s="25"/>
      <c r="H6" s="25"/>
      <c r="I6" s="25"/>
    </row>
    <row r="7" spans="1:9" ht="37.5" customHeight="1" x14ac:dyDescent="0.25">
      <c r="A7" s="136" t="s">
        <v>4</v>
      </c>
      <c r="B7" s="27"/>
      <c r="C7" s="27"/>
      <c r="D7" s="27"/>
      <c r="E7" s="27"/>
      <c r="F7" s="27"/>
      <c r="G7" s="27"/>
      <c r="H7" s="27"/>
      <c r="I7" s="27"/>
    </row>
    <row r="8" spans="1:9" ht="54" customHeight="1" x14ac:dyDescent="0.25">
      <c r="A8" s="136" t="s">
        <v>5</v>
      </c>
      <c r="B8" s="27"/>
      <c r="C8" s="27"/>
      <c r="D8" s="27"/>
      <c r="E8" s="27"/>
      <c r="F8" s="27"/>
      <c r="G8" s="27"/>
      <c r="H8" s="27"/>
      <c r="I8" s="27"/>
    </row>
    <row r="9" spans="1:9" x14ac:dyDescent="0.25">
      <c r="A9" s="106"/>
      <c r="B9" s="106"/>
      <c r="C9" s="106"/>
      <c r="D9" s="106"/>
      <c r="E9" s="106"/>
      <c r="F9" s="106"/>
      <c r="G9" s="106"/>
      <c r="H9" s="106"/>
      <c r="I9" s="106"/>
    </row>
    <row r="10" spans="1:9" x14ac:dyDescent="0.25">
      <c r="A10" s="106"/>
      <c r="B10" s="106"/>
      <c r="C10" s="106"/>
      <c r="D10" s="106"/>
      <c r="E10" s="106"/>
      <c r="F10" s="106"/>
      <c r="G10" s="106"/>
      <c r="H10" s="106"/>
      <c r="I10" s="106"/>
    </row>
    <row r="11" spans="1:9" x14ac:dyDescent="0.25">
      <c r="A11" s="106"/>
      <c r="B11" s="106"/>
      <c r="C11" s="106"/>
      <c r="D11" s="106"/>
      <c r="E11" s="106"/>
      <c r="F11" s="106"/>
      <c r="G11" s="106"/>
      <c r="H11" s="106"/>
      <c r="I11" s="106"/>
    </row>
    <row r="12" spans="1:9" x14ac:dyDescent="0.25">
      <c r="A12" s="106"/>
      <c r="B12" s="106"/>
      <c r="C12" s="106"/>
      <c r="D12" s="106"/>
      <c r="E12" s="106"/>
      <c r="F12" s="106"/>
      <c r="G12" s="106"/>
      <c r="H12" s="106"/>
      <c r="I12" s="106"/>
    </row>
    <row r="13" spans="1:9" x14ac:dyDescent="0.25">
      <c r="A13" s="106"/>
      <c r="B13" s="106"/>
      <c r="C13" s="106"/>
      <c r="D13" s="106"/>
      <c r="E13" s="106"/>
      <c r="F13" s="106"/>
      <c r="G13" s="106"/>
      <c r="H13" s="106"/>
      <c r="I13" s="106"/>
    </row>
    <row r="14" spans="1:9" x14ac:dyDescent="0.25">
      <c r="A14" s="106"/>
      <c r="B14" s="106"/>
      <c r="C14" s="106"/>
      <c r="D14" s="106"/>
      <c r="E14" s="106"/>
      <c r="F14" s="106"/>
      <c r="G14" s="106"/>
      <c r="H14" s="106"/>
      <c r="I14" s="106"/>
    </row>
    <row r="15" spans="1:9" x14ac:dyDescent="0.25">
      <c r="A15" s="106"/>
      <c r="B15" s="106"/>
      <c r="C15" s="106"/>
      <c r="D15" s="106"/>
      <c r="E15" s="106"/>
      <c r="F15" s="106"/>
      <c r="G15" s="106"/>
      <c r="H15" s="106"/>
      <c r="I15" s="106"/>
    </row>
    <row r="16" spans="1:9" x14ac:dyDescent="0.25">
      <c r="A16" s="106"/>
      <c r="B16" s="106"/>
      <c r="C16" s="106"/>
      <c r="D16" s="106"/>
      <c r="E16" s="106"/>
      <c r="F16" s="106"/>
      <c r="G16" s="106"/>
      <c r="H16" s="106"/>
      <c r="I16" s="106"/>
    </row>
    <row r="17" spans="1:9" x14ac:dyDescent="0.25">
      <c r="A17" s="106"/>
      <c r="B17" s="106"/>
      <c r="C17" s="106"/>
      <c r="D17" s="106"/>
      <c r="E17" s="106"/>
      <c r="F17" s="106"/>
      <c r="G17" s="106"/>
      <c r="H17" s="106"/>
      <c r="I17" s="106"/>
    </row>
    <row r="18" spans="1:9" x14ac:dyDescent="0.25">
      <c r="A18" s="106"/>
      <c r="B18" s="106"/>
      <c r="C18" s="106"/>
      <c r="D18" s="106"/>
      <c r="E18" s="106"/>
      <c r="F18" s="106"/>
      <c r="G18" s="106"/>
      <c r="H18" s="106"/>
      <c r="I18" s="106"/>
    </row>
    <row r="19" spans="1:9" x14ac:dyDescent="0.25">
      <c r="A19" s="106"/>
      <c r="B19" s="106"/>
      <c r="C19" s="106"/>
      <c r="D19" s="106"/>
      <c r="E19" s="106"/>
      <c r="F19" s="106"/>
      <c r="G19" s="106"/>
      <c r="H19" s="106"/>
      <c r="I19" s="106"/>
    </row>
    <row r="20" spans="1:9" x14ac:dyDescent="0.25">
      <c r="A20" s="106"/>
      <c r="B20" s="106"/>
      <c r="C20" s="106"/>
      <c r="D20" s="106"/>
      <c r="E20" s="106"/>
      <c r="F20" s="106"/>
      <c r="G20" s="106"/>
      <c r="H20" s="106"/>
      <c r="I20" s="10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workbookViewId="0">
      <selection activeCell="M72" sqref="M72"/>
    </sheetView>
  </sheetViews>
  <sheetFormatPr defaultColWidth="9.85546875" defaultRowHeight="15" customHeight="1" x14ac:dyDescent="0.2"/>
  <cols>
    <col min="1" max="1" width="29.85546875" customWidth="1"/>
    <col min="2" max="6" width="11.5703125" customWidth="1"/>
    <col min="7" max="7" width="13.85546875" customWidth="1"/>
    <col min="8" max="8" width="11.5703125" customWidth="1"/>
    <col min="9" max="9" width="12.140625" customWidth="1"/>
    <col min="10" max="10" width="11.5703125" customWidth="1"/>
    <col min="12" max="12" width="11.5703125" customWidth="1"/>
    <col min="13" max="13" width="16.42578125" customWidth="1"/>
    <col min="14" max="14" width="11.5703125" customWidth="1"/>
    <col min="15" max="15" width="16.42578125" customWidth="1"/>
    <col min="16" max="16" width="11.5703125" customWidth="1"/>
  </cols>
  <sheetData>
    <row r="1" spans="1:21" x14ac:dyDescent="0.25">
      <c r="A1" s="106"/>
      <c r="B1" s="106"/>
      <c r="C1" s="106"/>
      <c r="D1" s="106"/>
      <c r="E1" s="106"/>
      <c r="F1" s="106"/>
      <c r="G1" s="106"/>
      <c r="H1" s="106"/>
      <c r="I1" s="106"/>
      <c r="J1" s="106"/>
      <c r="K1" s="106"/>
      <c r="L1" s="106"/>
      <c r="M1" s="106"/>
      <c r="N1" s="106"/>
      <c r="O1" s="106"/>
      <c r="P1" s="106"/>
    </row>
    <row r="2" spans="1:21" x14ac:dyDescent="0.25">
      <c r="A2" s="106"/>
      <c r="B2" s="106"/>
      <c r="C2" s="106"/>
      <c r="D2" s="106"/>
      <c r="E2" s="106"/>
      <c r="F2" s="106"/>
      <c r="G2" s="106"/>
      <c r="H2" s="106"/>
      <c r="I2" s="106"/>
      <c r="J2" s="106"/>
      <c r="K2" s="106"/>
      <c r="L2" s="106"/>
      <c r="M2" s="106"/>
      <c r="N2" s="106"/>
      <c r="O2" s="106"/>
      <c r="P2" s="106"/>
    </row>
    <row r="3" spans="1:21" x14ac:dyDescent="0.25">
      <c r="A3" s="106" t="s">
        <v>96</v>
      </c>
      <c r="B3" s="106" t="s">
        <v>97</v>
      </c>
      <c r="C3" s="106"/>
      <c r="D3" s="106"/>
      <c r="E3" s="106"/>
      <c r="F3" s="106"/>
      <c r="G3" s="106"/>
      <c r="H3" s="106"/>
      <c r="I3" s="106"/>
      <c r="J3" s="106"/>
      <c r="K3" s="106"/>
      <c r="L3" s="106"/>
      <c r="M3" s="106"/>
      <c r="N3" s="106"/>
      <c r="O3" s="106"/>
      <c r="P3" s="106"/>
    </row>
    <row r="4" spans="1:21" x14ac:dyDescent="0.25">
      <c r="A4" s="106" t="s">
        <v>98</v>
      </c>
      <c r="B4" s="100">
        <f>'Sta50'!C59</f>
        <v>14230</v>
      </c>
      <c r="C4" s="106"/>
      <c r="D4" s="106"/>
      <c r="E4" s="106"/>
      <c r="F4" s="106"/>
      <c r="G4" s="106"/>
      <c r="H4" s="106"/>
      <c r="I4" s="106"/>
      <c r="J4" s="106"/>
      <c r="K4" s="106"/>
      <c r="L4" s="106"/>
      <c r="M4" s="106"/>
      <c r="N4" s="106"/>
      <c r="O4" s="106"/>
      <c r="P4" s="106"/>
    </row>
    <row r="5" spans="1:21" x14ac:dyDescent="0.25">
      <c r="A5" s="106" t="s">
        <v>99</v>
      </c>
      <c r="B5" s="100">
        <f>'Sta51'!C59</f>
        <v>81746</v>
      </c>
      <c r="C5" s="106"/>
      <c r="D5" s="106"/>
      <c r="E5" s="106"/>
      <c r="F5" s="106"/>
      <c r="G5" s="106"/>
      <c r="H5" s="106"/>
      <c r="I5" s="22"/>
      <c r="J5" s="106"/>
      <c r="K5" s="106"/>
      <c r="L5" s="106"/>
      <c r="M5" s="106"/>
      <c r="N5" s="106"/>
      <c r="O5" s="106"/>
      <c r="P5" s="106"/>
    </row>
    <row r="6" spans="1:21" x14ac:dyDescent="0.25">
      <c r="A6" s="106" t="s">
        <v>100</v>
      </c>
      <c r="B6" s="100">
        <f>'Sta52'!C59</f>
        <v>26509</v>
      </c>
      <c r="C6" s="106"/>
      <c r="D6" s="106"/>
      <c r="E6" s="106"/>
      <c r="F6" s="106"/>
      <c r="G6" s="106"/>
      <c r="H6" s="106"/>
      <c r="I6" s="106"/>
      <c r="J6" s="106"/>
      <c r="K6" s="106"/>
      <c r="L6" s="106"/>
      <c r="M6" s="106"/>
      <c r="N6" s="106"/>
      <c r="O6" s="106"/>
      <c r="P6" s="106"/>
    </row>
    <row r="7" spans="1:21" x14ac:dyDescent="0.25">
      <c r="A7" s="106" t="s">
        <v>101</v>
      </c>
      <c r="B7" s="100">
        <f>'Sta53'!C59</f>
        <v>107627</v>
      </c>
      <c r="C7" s="106"/>
      <c r="D7" s="106"/>
      <c r="E7" s="106"/>
      <c r="F7" s="106"/>
      <c r="G7" s="106"/>
      <c r="H7" s="106"/>
      <c r="I7" s="106"/>
      <c r="J7" s="106"/>
      <c r="K7" s="106"/>
      <c r="L7" s="106"/>
      <c r="M7" s="106"/>
      <c r="N7" s="106"/>
      <c r="O7" s="106"/>
      <c r="P7" s="106"/>
    </row>
    <row r="8" spans="1:21" x14ac:dyDescent="0.25">
      <c r="A8" s="106" t="s">
        <v>102</v>
      </c>
      <c r="B8" s="100">
        <f>'Sta54'!C59</f>
        <v>74418</v>
      </c>
      <c r="C8" s="106"/>
      <c r="D8" s="106"/>
      <c r="E8" s="106"/>
      <c r="F8" s="106"/>
      <c r="G8" s="106"/>
      <c r="H8" s="106"/>
      <c r="I8" s="106"/>
      <c r="J8" s="106"/>
      <c r="K8" s="106"/>
      <c r="L8" s="106"/>
      <c r="M8" s="106"/>
      <c r="N8" s="106"/>
      <c r="O8" s="106"/>
      <c r="P8" s="106"/>
    </row>
    <row r="9" spans="1:21" x14ac:dyDescent="0.25">
      <c r="A9" s="106" t="s">
        <v>103</v>
      </c>
      <c r="B9" s="100">
        <f>StaDockton!C59</f>
        <v>37593</v>
      </c>
      <c r="C9" s="106"/>
      <c r="D9" s="106"/>
      <c r="E9" s="106"/>
      <c r="F9" s="106"/>
      <c r="G9" s="106"/>
      <c r="H9" s="106"/>
      <c r="I9" s="106"/>
      <c r="J9" s="106"/>
      <c r="K9" s="106"/>
      <c r="L9" s="106"/>
      <c r="M9" s="106"/>
      <c r="N9" s="106"/>
      <c r="O9" s="106"/>
      <c r="P9" s="106"/>
    </row>
    <row r="10" spans="1:21" x14ac:dyDescent="0.25">
      <c r="A10" s="106" t="s">
        <v>104</v>
      </c>
      <c r="B10" s="100">
        <f>'Sta55'!C59</f>
        <v>108849</v>
      </c>
      <c r="C10" s="106"/>
      <c r="D10" s="106"/>
      <c r="E10" s="106"/>
      <c r="F10" s="106"/>
      <c r="G10" s="106"/>
      <c r="H10" s="106"/>
      <c r="I10" s="106"/>
      <c r="J10" s="106"/>
      <c r="K10" s="106"/>
      <c r="L10" s="106"/>
      <c r="M10" s="106"/>
      <c r="N10" s="106"/>
      <c r="O10" s="106"/>
      <c r="P10" s="106"/>
    </row>
    <row r="11" spans="1:21" x14ac:dyDescent="0.25">
      <c r="A11" s="106" t="s">
        <v>105</v>
      </c>
      <c r="B11" s="100">
        <f>'Sta56'!C59</f>
        <v>146774</v>
      </c>
      <c r="C11" s="106"/>
      <c r="D11" s="106"/>
      <c r="E11" s="106"/>
      <c r="F11" s="106"/>
      <c r="G11" s="106"/>
      <c r="H11" s="106"/>
      <c r="I11" s="106"/>
      <c r="J11" s="106"/>
      <c r="K11" s="106"/>
      <c r="L11" s="106"/>
      <c r="M11" s="106"/>
      <c r="N11" s="106"/>
      <c r="O11" s="106"/>
      <c r="P11" s="106"/>
    </row>
    <row r="12" spans="1:21" x14ac:dyDescent="0.25">
      <c r="A12" s="106"/>
      <c r="B12" s="106"/>
      <c r="C12" s="106"/>
      <c r="D12" s="106"/>
      <c r="E12" s="106"/>
      <c r="F12" s="106"/>
      <c r="G12" s="106"/>
      <c r="H12" s="106"/>
      <c r="I12" s="106"/>
      <c r="J12" s="106"/>
      <c r="K12" s="106"/>
      <c r="L12" s="106"/>
      <c r="M12" s="106"/>
      <c r="N12" s="106"/>
      <c r="O12" s="106"/>
      <c r="P12" s="106"/>
    </row>
    <row r="13" spans="1:21" x14ac:dyDescent="0.25">
      <c r="A13" s="106"/>
      <c r="B13" s="106"/>
      <c r="C13" s="106"/>
      <c r="D13" s="106"/>
      <c r="E13" s="106"/>
      <c r="F13" s="106"/>
      <c r="G13" s="106"/>
      <c r="H13" s="106"/>
      <c r="I13" s="106"/>
      <c r="J13" s="106"/>
      <c r="K13" s="106"/>
      <c r="L13" s="106"/>
      <c r="M13" s="106"/>
      <c r="N13" s="106"/>
      <c r="O13" s="106"/>
      <c r="P13" s="106"/>
      <c r="U13" s="79"/>
    </row>
    <row r="14" spans="1:21" x14ac:dyDescent="0.25">
      <c r="A14" s="106"/>
      <c r="B14" s="106"/>
      <c r="C14" s="106"/>
      <c r="D14" s="106"/>
      <c r="E14" s="106"/>
      <c r="F14" s="106"/>
      <c r="G14" s="106"/>
      <c r="H14" s="106"/>
      <c r="I14" s="106"/>
      <c r="J14" s="106"/>
      <c r="K14" s="106"/>
      <c r="L14" s="106"/>
      <c r="M14" s="106"/>
      <c r="N14" s="106"/>
      <c r="O14" s="106"/>
      <c r="P14" s="106"/>
    </row>
    <row r="15" spans="1:21" x14ac:dyDescent="0.25">
      <c r="A15" s="4"/>
      <c r="B15" s="4"/>
      <c r="C15" s="4"/>
      <c r="D15" s="4"/>
      <c r="E15" s="4"/>
      <c r="F15" s="4"/>
      <c r="G15" s="4"/>
      <c r="H15" s="4"/>
      <c r="I15" s="4"/>
      <c r="J15" s="106"/>
      <c r="K15" s="106"/>
      <c r="L15" s="106"/>
      <c r="M15" s="106"/>
      <c r="N15" s="106"/>
      <c r="O15" s="106"/>
      <c r="P15" s="106"/>
    </row>
    <row r="16" spans="1:21" x14ac:dyDescent="0.25">
      <c r="A16" s="61" t="s">
        <v>106</v>
      </c>
      <c r="B16" s="61" t="str">
        <f>'Sta50'!B59</f>
        <v>STATION 50</v>
      </c>
      <c r="C16" s="61" t="str">
        <f>'Sta51'!B59</f>
        <v>STATION 51</v>
      </c>
      <c r="D16" s="113" t="str">
        <f>'Sta52'!B59</f>
        <v>STATION 52</v>
      </c>
      <c r="E16" s="61" t="str">
        <f>'Sta53'!B59</f>
        <v>STATION 53</v>
      </c>
      <c r="F16" s="61" t="str">
        <f>'Sta54'!B59</f>
        <v>STATION 54</v>
      </c>
      <c r="G16" s="61" t="str">
        <f>StaDockton!B59</f>
        <v>DOCKTON STATION</v>
      </c>
      <c r="H16" s="61" t="str">
        <f>'Sta55'!B59</f>
        <v>STATION 55</v>
      </c>
      <c r="I16" s="61" t="str">
        <f>'Sta56'!B59</f>
        <v>STATION 56</v>
      </c>
      <c r="J16" s="78"/>
      <c r="K16" s="106"/>
      <c r="L16" s="106"/>
      <c r="M16" s="106"/>
      <c r="N16" s="106"/>
      <c r="O16" s="106"/>
      <c r="P16" s="106"/>
    </row>
    <row r="17" spans="1:16" ht="15.75" customHeight="1" x14ac:dyDescent="0.25">
      <c r="A17" s="80" t="s">
        <v>20</v>
      </c>
      <c r="B17" s="113">
        <f>'Sta50'!C4</f>
        <v>0</v>
      </c>
      <c r="C17" s="113">
        <f>'Sta51'!C4</f>
        <v>7142</v>
      </c>
      <c r="D17" s="113">
        <f>'Sta52'!C4</f>
        <v>2362</v>
      </c>
      <c r="E17" s="113">
        <f>'Sta53'!C4</f>
        <v>0</v>
      </c>
      <c r="F17" s="113">
        <f>'Sta54'!C4</f>
        <v>0</v>
      </c>
      <c r="G17" s="113">
        <f>StaDockton!C4</f>
        <v>4135</v>
      </c>
      <c r="H17" s="113">
        <f>'Sta55'!C4</f>
        <v>17699</v>
      </c>
      <c r="I17" s="113">
        <f>'Sta56'!C4</f>
        <v>0</v>
      </c>
      <c r="J17" s="78"/>
      <c r="K17" s="106"/>
      <c r="L17" s="106"/>
      <c r="M17" s="106"/>
      <c r="N17" s="106"/>
      <c r="O17" s="106"/>
      <c r="P17" s="106"/>
    </row>
    <row r="18" spans="1:16" ht="15.75" customHeight="1" x14ac:dyDescent="0.25">
      <c r="A18" s="80" t="s">
        <v>23</v>
      </c>
      <c r="B18" s="113">
        <f>'Sta50'!C5</f>
        <v>256</v>
      </c>
      <c r="C18" s="113">
        <f>'Sta51'!C5</f>
        <v>0</v>
      </c>
      <c r="D18" s="113">
        <f>'Sta52'!C5</f>
        <v>0</v>
      </c>
      <c r="E18" s="113">
        <f>'Sta53'!C5</f>
        <v>0</v>
      </c>
      <c r="F18" s="113">
        <f>'Sta54'!C5</f>
        <v>0</v>
      </c>
      <c r="G18" s="113">
        <f>StaDockton!C5</f>
        <v>0</v>
      </c>
      <c r="H18" s="113">
        <f>'Sta55'!C5</f>
        <v>0</v>
      </c>
      <c r="I18" s="113">
        <f>'Sta56'!C5</f>
        <v>0</v>
      </c>
      <c r="J18" s="78"/>
      <c r="K18" s="106"/>
      <c r="L18" s="106"/>
      <c r="M18" s="106"/>
      <c r="N18" s="106"/>
      <c r="O18" s="106"/>
      <c r="P18" s="106"/>
    </row>
    <row r="19" spans="1:16" ht="15.75" hidden="1" customHeight="1" x14ac:dyDescent="0.25">
      <c r="A19" s="80" t="s">
        <v>26</v>
      </c>
      <c r="B19" s="113">
        <f>'Sta50'!C6</f>
        <v>0</v>
      </c>
      <c r="C19" s="113">
        <f>'Sta51'!C6</f>
        <v>0</v>
      </c>
      <c r="D19" s="113">
        <f>'Sta52'!C6</f>
        <v>0</v>
      </c>
      <c r="E19" s="113">
        <f>'Sta53'!C6</f>
        <v>0</v>
      </c>
      <c r="F19" s="113">
        <f>'Sta54'!C6</f>
        <v>0</v>
      </c>
      <c r="G19" s="113">
        <f>StaDockton!C6</f>
        <v>0</v>
      </c>
      <c r="H19" s="113">
        <f>'Sta55'!C6</f>
        <v>0</v>
      </c>
      <c r="I19" s="113">
        <f>'Sta56'!C6</f>
        <v>0</v>
      </c>
      <c r="J19" s="78"/>
      <c r="K19" s="106"/>
      <c r="L19" s="106"/>
      <c r="M19" s="106"/>
      <c r="N19" s="106"/>
      <c r="O19" s="106"/>
      <c r="P19" s="106"/>
    </row>
    <row r="20" spans="1:16" ht="15.75" hidden="1" customHeight="1" x14ac:dyDescent="0.25">
      <c r="A20" s="80" t="s">
        <v>29</v>
      </c>
      <c r="B20" s="113">
        <f>'Sta50'!C7</f>
        <v>0</v>
      </c>
      <c r="C20" s="113">
        <f>'Sta51'!C7</f>
        <v>0</v>
      </c>
      <c r="D20" s="113">
        <f>'Sta52'!C7</f>
        <v>0</v>
      </c>
      <c r="E20" s="113">
        <f>'Sta53'!C7</f>
        <v>0</v>
      </c>
      <c r="F20" s="113">
        <f>'Sta54'!C7</f>
        <v>0</v>
      </c>
      <c r="G20" s="113">
        <f>StaDockton!C7</f>
        <v>0</v>
      </c>
      <c r="H20" s="113">
        <f>'Sta55'!C7</f>
        <v>0</v>
      </c>
      <c r="I20" s="113">
        <f>'Sta56'!C7</f>
        <v>0</v>
      </c>
      <c r="J20" s="78"/>
      <c r="K20" s="106"/>
      <c r="L20" s="106"/>
      <c r="M20" s="106"/>
      <c r="N20" s="106"/>
      <c r="O20" s="106"/>
      <c r="P20" s="106"/>
    </row>
    <row r="21" spans="1:16" ht="15.75" hidden="1" customHeight="1" x14ac:dyDescent="0.25">
      <c r="A21" s="80" t="s">
        <v>32</v>
      </c>
      <c r="B21" s="113">
        <f>'Sta50'!C8</f>
        <v>0</v>
      </c>
      <c r="C21" s="113">
        <f>'Sta51'!C8</f>
        <v>0</v>
      </c>
      <c r="D21" s="113">
        <f>'Sta52'!C8</f>
        <v>0</v>
      </c>
      <c r="E21" s="113">
        <f>'Sta53'!C8</f>
        <v>0</v>
      </c>
      <c r="F21" s="113">
        <f>'Sta54'!C8</f>
        <v>0</v>
      </c>
      <c r="G21" s="113">
        <f>StaDockton!C8</f>
        <v>0</v>
      </c>
      <c r="H21" s="113">
        <f>'Sta55'!C8</f>
        <v>0</v>
      </c>
      <c r="I21" s="113">
        <f>'Sta56'!C8</f>
        <v>0</v>
      </c>
      <c r="J21" s="78"/>
      <c r="K21" s="106"/>
      <c r="L21" s="106"/>
      <c r="M21" s="106"/>
      <c r="N21" s="106"/>
      <c r="O21" s="106"/>
      <c r="P21" s="106"/>
    </row>
    <row r="22" spans="1:16" ht="15.75" hidden="1" customHeight="1" x14ac:dyDescent="0.25">
      <c r="A22" s="80" t="s">
        <v>35</v>
      </c>
      <c r="B22" s="113">
        <f>'Sta50'!C9</f>
        <v>0</v>
      </c>
      <c r="C22" s="113">
        <f>'Sta51'!C9</f>
        <v>0</v>
      </c>
      <c r="D22" s="113">
        <f>'Sta52'!C9</f>
        <v>0</v>
      </c>
      <c r="E22" s="113">
        <f>'Sta53'!C9</f>
        <v>0</v>
      </c>
      <c r="F22" s="113">
        <f>'Sta54'!C9</f>
        <v>0</v>
      </c>
      <c r="G22" s="113">
        <f>StaDockton!C9</f>
        <v>0</v>
      </c>
      <c r="H22" s="113">
        <f>'Sta55'!C9</f>
        <v>0</v>
      </c>
      <c r="I22" s="113">
        <f>'Sta56'!C9</f>
        <v>0</v>
      </c>
      <c r="J22" s="78"/>
      <c r="K22" s="106"/>
      <c r="L22" s="106"/>
      <c r="M22" s="106"/>
      <c r="N22" s="106"/>
      <c r="O22" s="106"/>
      <c r="P22" s="106"/>
    </row>
    <row r="23" spans="1:16" ht="15.75" hidden="1" customHeight="1" x14ac:dyDescent="0.25">
      <c r="A23" s="80" t="s">
        <v>36</v>
      </c>
      <c r="B23" s="113">
        <f>'Sta50'!C10</f>
        <v>0</v>
      </c>
      <c r="C23" s="113">
        <f>'Sta51'!C10</f>
        <v>0</v>
      </c>
      <c r="D23" s="113">
        <f>'Sta52'!C10</f>
        <v>0</v>
      </c>
      <c r="E23" s="113">
        <f>'Sta53'!C10</f>
        <v>0</v>
      </c>
      <c r="F23" s="113">
        <f>'Sta54'!C10</f>
        <v>0</v>
      </c>
      <c r="G23" s="113">
        <f>StaDockton!C10</f>
        <v>0</v>
      </c>
      <c r="H23" s="113">
        <f>'Sta55'!C10</f>
        <v>0</v>
      </c>
      <c r="I23" s="113">
        <f>'Sta56'!C10</f>
        <v>0</v>
      </c>
      <c r="J23" s="78"/>
      <c r="K23" s="106"/>
      <c r="L23" s="106"/>
      <c r="M23" s="106"/>
      <c r="N23" s="106"/>
      <c r="O23" s="106"/>
      <c r="P23" s="106"/>
    </row>
    <row r="24" spans="1:16" ht="15.75" hidden="1" customHeight="1" x14ac:dyDescent="0.25">
      <c r="A24" s="80" t="s">
        <v>37</v>
      </c>
      <c r="B24" s="113">
        <f>'Sta50'!C11</f>
        <v>0</v>
      </c>
      <c r="C24" s="113">
        <f>'Sta51'!C11</f>
        <v>0</v>
      </c>
      <c r="D24" s="113">
        <f>'Sta52'!C11</f>
        <v>0</v>
      </c>
      <c r="E24" s="113">
        <f>'Sta53'!C11</f>
        <v>0</v>
      </c>
      <c r="F24" s="113">
        <f>'Sta54'!C11</f>
        <v>0</v>
      </c>
      <c r="G24" s="113">
        <f>StaDockton!C11</f>
        <v>0</v>
      </c>
      <c r="H24" s="113">
        <f>'Sta55'!C11</f>
        <v>0</v>
      </c>
      <c r="I24" s="113">
        <f>'Sta56'!C11</f>
        <v>0</v>
      </c>
      <c r="J24" s="78"/>
      <c r="K24" s="106"/>
      <c r="L24" s="106"/>
      <c r="M24" s="106"/>
      <c r="N24" s="106"/>
      <c r="O24" s="106"/>
      <c r="P24" s="106"/>
    </row>
    <row r="25" spans="1:16" ht="15.75" customHeight="1" x14ac:dyDescent="0.25">
      <c r="A25" s="80" t="s">
        <v>38</v>
      </c>
      <c r="B25" s="113">
        <f>'Sta50'!C12</f>
        <v>2692</v>
      </c>
      <c r="C25" s="113">
        <f>'Sta51'!C12</f>
        <v>9523</v>
      </c>
      <c r="D25" s="113">
        <f>'Sta52'!C12</f>
        <v>3149</v>
      </c>
      <c r="E25" s="113">
        <f>'Sta53'!C12</f>
        <v>39830</v>
      </c>
      <c r="F25" s="113">
        <f>'Sta54'!C12</f>
        <v>30232</v>
      </c>
      <c r="G25" s="113">
        <f>StaDockton!C12</f>
        <v>0</v>
      </c>
      <c r="H25" s="113">
        <f>'Sta55'!C12</f>
        <v>12389</v>
      </c>
      <c r="I25" s="113">
        <f>'Sta56'!C12</f>
        <v>66935</v>
      </c>
      <c r="J25" s="78"/>
      <c r="K25" s="106"/>
      <c r="L25" s="106"/>
      <c r="M25" s="106"/>
      <c r="N25" s="106"/>
      <c r="O25" s="106"/>
      <c r="P25" s="106"/>
    </row>
    <row r="26" spans="1:16" ht="15.75" hidden="1" customHeight="1" x14ac:dyDescent="0.25">
      <c r="A26" s="80" t="s">
        <v>40</v>
      </c>
      <c r="B26" s="113">
        <f>'Sta50'!C13</f>
        <v>0</v>
      </c>
      <c r="C26" s="113">
        <f>'Sta51'!C13</f>
        <v>0</v>
      </c>
      <c r="D26" s="113">
        <f>'Sta52'!C13</f>
        <v>0</v>
      </c>
      <c r="E26" s="113">
        <f>'Sta53'!C13</f>
        <v>0</v>
      </c>
      <c r="F26" s="113">
        <f>'Sta54'!C13</f>
        <v>0</v>
      </c>
      <c r="G26" s="113">
        <f>StaDockton!C13</f>
        <v>0</v>
      </c>
      <c r="H26" s="113">
        <f>'Sta55'!C13</f>
        <v>0</v>
      </c>
      <c r="I26" s="113">
        <f>'Sta56'!C13</f>
        <v>0</v>
      </c>
      <c r="J26" s="78"/>
      <c r="K26" s="106"/>
      <c r="L26" s="106"/>
      <c r="M26" s="106"/>
      <c r="N26" s="106"/>
      <c r="O26" s="106"/>
      <c r="P26" s="106"/>
    </row>
    <row r="27" spans="1:16" ht="15.75" customHeight="1" x14ac:dyDescent="0.25">
      <c r="A27" s="80" t="s">
        <v>42</v>
      </c>
      <c r="B27" s="113">
        <f>'Sta50'!C14</f>
        <v>128</v>
      </c>
      <c r="C27" s="113">
        <f>'Sta51'!C14</f>
        <v>0</v>
      </c>
      <c r="D27" s="113">
        <f>'Sta52'!C14</f>
        <v>0</v>
      </c>
      <c r="E27" s="113">
        <f>'Sta53'!C14</f>
        <v>0</v>
      </c>
      <c r="F27" s="113">
        <f>'Sta54'!C14</f>
        <v>0</v>
      </c>
      <c r="G27" s="113">
        <f>StaDockton!C14</f>
        <v>0</v>
      </c>
      <c r="H27" s="113">
        <f>'Sta55'!C14</f>
        <v>7079</v>
      </c>
      <c r="I27" s="113">
        <f>'Sta56'!C14</f>
        <v>0</v>
      </c>
      <c r="J27" s="78"/>
      <c r="K27" s="106"/>
      <c r="L27" s="106"/>
      <c r="M27" s="106"/>
      <c r="N27" s="106"/>
      <c r="O27" s="106"/>
      <c r="P27" s="106"/>
    </row>
    <row r="28" spans="1:16" ht="15.75" customHeight="1" x14ac:dyDescent="0.25">
      <c r="A28" s="80" t="s">
        <v>43</v>
      </c>
      <c r="B28" s="113">
        <f>'Sta50'!C15</f>
        <v>0</v>
      </c>
      <c r="C28" s="113">
        <f>'Sta51'!C15</f>
        <v>20634</v>
      </c>
      <c r="D28" s="113">
        <f>'Sta52'!C15</f>
        <v>0</v>
      </c>
      <c r="E28" s="113">
        <f>'Sta53'!C15</f>
        <v>12711</v>
      </c>
      <c r="F28" s="113">
        <f>'Sta54'!C15</f>
        <v>0</v>
      </c>
      <c r="G28" s="113">
        <f>StaDockton!C15</f>
        <v>0</v>
      </c>
      <c r="H28" s="113">
        <f>'Sta55'!C15</f>
        <v>0</v>
      </c>
      <c r="I28" s="113">
        <f>'Sta56'!C15</f>
        <v>0</v>
      </c>
      <c r="J28" s="78"/>
      <c r="K28" s="106"/>
      <c r="L28" s="106"/>
      <c r="M28" s="106"/>
      <c r="N28" s="106"/>
      <c r="O28" s="106"/>
      <c r="P28" s="106"/>
    </row>
    <row r="29" spans="1:16" ht="15.75" hidden="1" customHeight="1" x14ac:dyDescent="0.25">
      <c r="A29" s="80" t="s">
        <v>44</v>
      </c>
      <c r="B29" s="113">
        <f>'Sta50'!C16</f>
        <v>0</v>
      </c>
      <c r="C29" s="113">
        <f>'Sta51'!C16</f>
        <v>0</v>
      </c>
      <c r="D29" s="113">
        <f>'Sta52'!C16</f>
        <v>0</v>
      </c>
      <c r="E29" s="113">
        <f>'Sta53'!C16</f>
        <v>0</v>
      </c>
      <c r="F29" s="113">
        <f>'Sta54'!C16</f>
        <v>0</v>
      </c>
      <c r="G29" s="113">
        <f>StaDockton!C16</f>
        <v>0</v>
      </c>
      <c r="H29" s="113">
        <f>'Sta55'!C16</f>
        <v>0</v>
      </c>
      <c r="I29" s="113">
        <f>'Sta56'!C16</f>
        <v>0</v>
      </c>
      <c r="J29" s="78"/>
      <c r="K29" s="106"/>
      <c r="L29" s="106"/>
      <c r="M29" s="106"/>
      <c r="N29" s="106"/>
      <c r="O29" s="106"/>
      <c r="P29" s="106"/>
    </row>
    <row r="30" spans="1:16" ht="15.75" customHeight="1" x14ac:dyDescent="0.25">
      <c r="A30" s="80" t="s">
        <v>45</v>
      </c>
      <c r="B30" s="113">
        <f>'Sta50'!C17</f>
        <v>0</v>
      </c>
      <c r="C30" s="113">
        <f>'Sta51'!C17</f>
        <v>0</v>
      </c>
      <c r="D30" s="113">
        <f>'Sta52'!C17</f>
        <v>0</v>
      </c>
      <c r="E30" s="113">
        <f>'Sta53'!C17</f>
        <v>0</v>
      </c>
      <c r="F30" s="113">
        <f>'Sta54'!C17</f>
        <v>0</v>
      </c>
      <c r="G30" s="113">
        <f>StaDockton!C17</f>
        <v>0</v>
      </c>
      <c r="H30" s="113">
        <f>'Sta55'!C17</f>
        <v>5309</v>
      </c>
      <c r="I30" s="113">
        <f>'Sta56'!C17</f>
        <v>11290</v>
      </c>
      <c r="J30" s="78"/>
      <c r="K30" s="106"/>
      <c r="L30" s="106"/>
      <c r="M30" s="106"/>
      <c r="N30" s="106"/>
      <c r="O30" s="106"/>
      <c r="P30" s="106"/>
    </row>
    <row r="31" spans="1:16" ht="15.75" hidden="1" customHeight="1" x14ac:dyDescent="0.25">
      <c r="A31" s="80" t="s">
        <v>46</v>
      </c>
      <c r="B31" s="113">
        <f>'Sta50'!C18</f>
        <v>0</v>
      </c>
      <c r="C31" s="113">
        <f>'Sta51'!C18</f>
        <v>0</v>
      </c>
      <c r="D31" s="113">
        <f>'Sta52'!C18</f>
        <v>0</v>
      </c>
      <c r="E31" s="113">
        <f>'Sta53'!C18</f>
        <v>0</v>
      </c>
      <c r="F31" s="113">
        <f>'Sta54'!C18</f>
        <v>0</v>
      </c>
      <c r="G31" s="113">
        <f>StaDockton!C18</f>
        <v>0</v>
      </c>
      <c r="H31" s="113">
        <f>'Sta55'!C18</f>
        <v>0</v>
      </c>
      <c r="I31" s="113">
        <f>'Sta56'!C18</f>
        <v>0</v>
      </c>
      <c r="J31" s="78"/>
      <c r="K31" s="106"/>
      <c r="L31" s="106"/>
      <c r="M31" s="106"/>
      <c r="N31" s="106"/>
      <c r="O31" s="106"/>
      <c r="P31" s="106"/>
    </row>
    <row r="32" spans="1:16" ht="15.75" customHeight="1" x14ac:dyDescent="0.25">
      <c r="A32" s="80" t="s">
        <v>47</v>
      </c>
      <c r="B32" s="113">
        <f>'Sta50'!C19</f>
        <v>0</v>
      </c>
      <c r="C32" s="113">
        <f>'Sta51'!C19</f>
        <v>1587</v>
      </c>
      <c r="D32" s="113">
        <f>'Sta52'!C19</f>
        <v>0</v>
      </c>
      <c r="E32" s="113">
        <f>'Sta53'!C19</f>
        <v>0</v>
      </c>
      <c r="F32" s="113">
        <f>'Sta54'!C19</f>
        <v>0</v>
      </c>
      <c r="G32" s="113">
        <f>StaDockton!C19</f>
        <v>0</v>
      </c>
      <c r="H32" s="113">
        <f>'Sta55'!C19</f>
        <v>0</v>
      </c>
      <c r="I32" s="113">
        <f>'Sta56'!C19</f>
        <v>0</v>
      </c>
      <c r="J32" s="78"/>
      <c r="K32" s="106"/>
      <c r="L32" s="106"/>
      <c r="M32" s="106"/>
      <c r="N32" s="106"/>
      <c r="O32" s="106"/>
      <c r="P32" s="106"/>
    </row>
    <row r="33" spans="1:16" ht="15.75" hidden="1" customHeight="1" x14ac:dyDescent="0.25">
      <c r="A33" s="80" t="s">
        <v>48</v>
      </c>
      <c r="B33" s="113">
        <f>'Sta50'!C20</f>
        <v>0</v>
      </c>
      <c r="C33" s="113">
        <f>'Sta51'!C20</f>
        <v>0</v>
      </c>
      <c r="D33" s="113">
        <f>'Sta52'!C20</f>
        <v>0</v>
      </c>
      <c r="E33" s="113">
        <f>'Sta53'!C20</f>
        <v>0</v>
      </c>
      <c r="F33" s="113">
        <f>'Sta54'!C20</f>
        <v>0</v>
      </c>
      <c r="G33" s="113">
        <f>StaDockton!C20</f>
        <v>0</v>
      </c>
      <c r="H33" s="113">
        <f>'Sta55'!C20</f>
        <v>0</v>
      </c>
      <c r="I33" s="113">
        <f>'Sta56'!C20</f>
        <v>0</v>
      </c>
      <c r="J33" s="78"/>
      <c r="K33" s="106"/>
      <c r="L33" s="106"/>
      <c r="M33" s="106"/>
      <c r="N33" s="106"/>
      <c r="O33" s="106"/>
      <c r="P33" s="106"/>
    </row>
    <row r="34" spans="1:16" ht="15.75" customHeight="1" x14ac:dyDescent="0.25">
      <c r="A34" s="80" t="s">
        <v>49</v>
      </c>
      <c r="B34" s="113">
        <f>'Sta50'!C21</f>
        <v>0</v>
      </c>
      <c r="C34" s="113">
        <f>'Sta51'!C21</f>
        <v>0</v>
      </c>
      <c r="D34" s="113">
        <f>'Sta52'!C21</f>
        <v>0</v>
      </c>
      <c r="E34" s="113">
        <f>'Sta53'!C21</f>
        <v>0</v>
      </c>
      <c r="F34" s="113">
        <f>'Sta54'!C21</f>
        <v>0</v>
      </c>
      <c r="G34" s="113">
        <f>StaDockton!C21</f>
        <v>0</v>
      </c>
      <c r="H34" s="113">
        <f>'Sta55'!C21</f>
        <v>1769</v>
      </c>
      <c r="I34" s="113">
        <f>'Sta56'!C21</f>
        <v>0</v>
      </c>
      <c r="J34" s="78"/>
      <c r="K34" s="106"/>
      <c r="L34" s="106"/>
      <c r="M34" s="106"/>
      <c r="N34" s="106"/>
      <c r="O34" s="106"/>
      <c r="P34" s="106"/>
    </row>
    <row r="35" spans="1:16" ht="15.75" hidden="1" customHeight="1" x14ac:dyDescent="0.25">
      <c r="A35" s="80" t="s">
        <v>50</v>
      </c>
      <c r="B35" s="113">
        <f>'Sta50'!C22</f>
        <v>0</v>
      </c>
      <c r="C35" s="113">
        <f>'Sta51'!C22</f>
        <v>0</v>
      </c>
      <c r="D35" s="113">
        <f>'Sta52'!C22</f>
        <v>0</v>
      </c>
      <c r="E35" s="113">
        <f>'Sta53'!C22</f>
        <v>0</v>
      </c>
      <c r="F35" s="113">
        <f>'Sta54'!C22</f>
        <v>0</v>
      </c>
      <c r="G35" s="113">
        <f>StaDockton!C22</f>
        <v>0</v>
      </c>
      <c r="H35" s="113">
        <f>'Sta55'!C22</f>
        <v>0</v>
      </c>
      <c r="I35" s="113">
        <f>'Sta56'!C22</f>
        <v>0</v>
      </c>
      <c r="J35" s="78"/>
      <c r="K35" s="106"/>
      <c r="L35" s="106"/>
      <c r="M35" s="106"/>
      <c r="N35" s="106"/>
      <c r="O35" s="106"/>
      <c r="P35" s="106"/>
    </row>
    <row r="36" spans="1:16" ht="15.75" hidden="1" customHeight="1" x14ac:dyDescent="0.25">
      <c r="A36" s="80" t="s">
        <v>51</v>
      </c>
      <c r="B36" s="113">
        <f>'Sta50'!C23</f>
        <v>0</v>
      </c>
      <c r="C36" s="113">
        <f>'Sta51'!C23</f>
        <v>0</v>
      </c>
      <c r="D36" s="113">
        <f>'Sta52'!C23</f>
        <v>0</v>
      </c>
      <c r="E36" s="113">
        <f>'Sta53'!C23</f>
        <v>0</v>
      </c>
      <c r="F36" s="113">
        <f>'Sta54'!C23</f>
        <v>0</v>
      </c>
      <c r="G36" s="113">
        <f>StaDockton!C23</f>
        <v>0</v>
      </c>
      <c r="H36" s="113">
        <f>'Sta55'!C23</f>
        <v>0</v>
      </c>
      <c r="I36" s="113">
        <f>'Sta56'!C23</f>
        <v>0</v>
      </c>
      <c r="J36" s="78"/>
      <c r="K36" s="106"/>
      <c r="L36" s="106"/>
      <c r="M36" s="106"/>
      <c r="N36" s="106"/>
      <c r="O36" s="106"/>
      <c r="P36" s="106"/>
    </row>
    <row r="37" spans="1:16" ht="15.75" hidden="1" customHeight="1" x14ac:dyDescent="0.25">
      <c r="A37" s="80" t="s">
        <v>52</v>
      </c>
      <c r="B37" s="113">
        <f>'Sta50'!C24</f>
        <v>0</v>
      </c>
      <c r="C37" s="113">
        <f>'Sta51'!C24</f>
        <v>0</v>
      </c>
      <c r="D37" s="113">
        <f>'Sta52'!C24</f>
        <v>0</v>
      </c>
      <c r="E37" s="113">
        <f>'Sta53'!C24</f>
        <v>0</v>
      </c>
      <c r="F37" s="113">
        <f>'Sta54'!C24</f>
        <v>0</v>
      </c>
      <c r="G37" s="113">
        <f>StaDockton!C24</f>
        <v>0</v>
      </c>
      <c r="H37" s="113">
        <f>'Sta55'!C24</f>
        <v>0</v>
      </c>
      <c r="I37" s="113">
        <f>'Sta56'!C24</f>
        <v>0</v>
      </c>
      <c r="J37" s="78"/>
      <c r="K37" s="106"/>
      <c r="L37" s="106"/>
      <c r="M37" s="106"/>
      <c r="N37" s="106"/>
      <c r="O37" s="106"/>
      <c r="P37" s="106"/>
    </row>
    <row r="38" spans="1:16" ht="15.75" hidden="1" customHeight="1" x14ac:dyDescent="0.25">
      <c r="A38" s="80" t="s">
        <v>53</v>
      </c>
      <c r="B38" s="113">
        <f>'Sta50'!C25</f>
        <v>0</v>
      </c>
      <c r="C38" s="113">
        <f>'Sta51'!C25</f>
        <v>0</v>
      </c>
      <c r="D38" s="113">
        <f>'Sta52'!C25</f>
        <v>0</v>
      </c>
      <c r="E38" s="113">
        <f>'Sta53'!C25</f>
        <v>0</v>
      </c>
      <c r="F38" s="113">
        <f>'Sta54'!C25</f>
        <v>0</v>
      </c>
      <c r="G38" s="113">
        <f>StaDockton!C25</f>
        <v>0</v>
      </c>
      <c r="H38" s="113">
        <f>'Sta55'!C25</f>
        <v>0</v>
      </c>
      <c r="I38" s="113">
        <f>'Sta56'!C25</f>
        <v>0</v>
      </c>
      <c r="J38" s="78"/>
      <c r="K38" s="106"/>
      <c r="L38" s="106"/>
      <c r="M38" s="106"/>
      <c r="N38" s="106"/>
      <c r="O38" s="106"/>
      <c r="P38" s="106"/>
    </row>
    <row r="39" spans="1:16" ht="15.75" hidden="1" customHeight="1" x14ac:dyDescent="0.25">
      <c r="A39" s="80" t="s">
        <v>54</v>
      </c>
      <c r="B39" s="113">
        <f>'Sta50'!C26</f>
        <v>0</v>
      </c>
      <c r="C39" s="113">
        <f>'Sta51'!C26</f>
        <v>0</v>
      </c>
      <c r="D39" s="113">
        <f>'Sta52'!C26</f>
        <v>0</v>
      </c>
      <c r="E39" s="113">
        <f>'Sta53'!C26</f>
        <v>0</v>
      </c>
      <c r="F39" s="113">
        <f>'Sta54'!C26</f>
        <v>0</v>
      </c>
      <c r="G39" s="113">
        <f>StaDockton!C26</f>
        <v>0</v>
      </c>
      <c r="H39" s="113">
        <f>'Sta55'!C26</f>
        <v>0</v>
      </c>
      <c r="I39" s="113">
        <f>'Sta56'!C26</f>
        <v>0</v>
      </c>
      <c r="J39" s="78"/>
      <c r="K39" s="106"/>
      <c r="L39" s="106"/>
      <c r="M39" s="106"/>
      <c r="N39" s="106"/>
      <c r="O39" s="106"/>
      <c r="P39" s="106"/>
    </row>
    <row r="40" spans="1:16" ht="15.75" hidden="1" customHeight="1" x14ac:dyDescent="0.25">
      <c r="A40" s="80" t="s">
        <v>55</v>
      </c>
      <c r="B40" s="113">
        <f>'Sta50'!C27</f>
        <v>0</v>
      </c>
      <c r="C40" s="113">
        <f>'Sta51'!C27</f>
        <v>0</v>
      </c>
      <c r="D40" s="113">
        <f>'Sta52'!C27</f>
        <v>0</v>
      </c>
      <c r="E40" s="113">
        <f>'Sta53'!C27</f>
        <v>0</v>
      </c>
      <c r="F40" s="113">
        <f>'Sta54'!C27</f>
        <v>0</v>
      </c>
      <c r="G40" s="113">
        <f>StaDockton!C27</f>
        <v>0</v>
      </c>
      <c r="H40" s="113">
        <f>'Sta55'!C27</f>
        <v>0</v>
      </c>
      <c r="I40" s="113">
        <f>'Sta56'!C27</f>
        <v>0</v>
      </c>
      <c r="J40" s="78"/>
      <c r="K40" s="106"/>
      <c r="L40" s="106"/>
      <c r="M40" s="106"/>
      <c r="N40" s="106"/>
      <c r="O40" s="106"/>
      <c r="P40" s="106"/>
    </row>
    <row r="41" spans="1:16" ht="15.75" hidden="1" customHeight="1" x14ac:dyDescent="0.25">
      <c r="A41" s="80" t="s">
        <v>56</v>
      </c>
      <c r="B41" s="113">
        <f>'Sta50'!C28</f>
        <v>0</v>
      </c>
      <c r="C41" s="113">
        <f>'Sta51'!C28</f>
        <v>0</v>
      </c>
      <c r="D41" s="113">
        <f>'Sta52'!C28</f>
        <v>0</v>
      </c>
      <c r="E41" s="113">
        <f>'Sta53'!C28</f>
        <v>0</v>
      </c>
      <c r="F41" s="113">
        <f>'Sta54'!C28</f>
        <v>0</v>
      </c>
      <c r="G41" s="113">
        <f>StaDockton!C28</f>
        <v>0</v>
      </c>
      <c r="H41" s="113">
        <f>'Sta55'!C28</f>
        <v>0</v>
      </c>
      <c r="I41" s="113">
        <f>'Sta56'!C28</f>
        <v>0</v>
      </c>
      <c r="J41" s="78"/>
      <c r="K41" s="106"/>
      <c r="L41" s="106"/>
      <c r="M41" s="106"/>
      <c r="N41" s="106"/>
      <c r="O41" s="106"/>
      <c r="P41" s="106"/>
    </row>
    <row r="42" spans="1:16" ht="15.75" customHeight="1" x14ac:dyDescent="0.25">
      <c r="A42" s="80" t="s">
        <v>57</v>
      </c>
      <c r="B42" s="113">
        <f>'Sta50'!C29</f>
        <v>0</v>
      </c>
      <c r="C42" s="113">
        <f>'Sta51'!C29</f>
        <v>0</v>
      </c>
      <c r="D42" s="113">
        <f>'Sta52'!C29</f>
        <v>0</v>
      </c>
      <c r="E42" s="113">
        <f>'Sta53'!C29</f>
        <v>0</v>
      </c>
      <c r="F42" s="113">
        <f>'Sta54'!C29</f>
        <v>0</v>
      </c>
      <c r="G42" s="113">
        <f>StaDockton!C29</f>
        <v>0</v>
      </c>
      <c r="H42" s="113">
        <f>'Sta55'!C29</f>
        <v>884</v>
      </c>
      <c r="I42" s="113">
        <f>'Sta56'!C29</f>
        <v>0</v>
      </c>
      <c r="J42" s="78"/>
      <c r="K42" s="106"/>
      <c r="L42" s="106"/>
      <c r="M42" s="106"/>
      <c r="N42" s="106"/>
      <c r="O42" s="106"/>
      <c r="P42" s="106"/>
    </row>
    <row r="43" spans="1:16" ht="15.75" hidden="1" customHeight="1" x14ac:dyDescent="0.25">
      <c r="A43" s="80" t="s">
        <v>58</v>
      </c>
      <c r="B43" s="113">
        <f>'Sta50'!C30</f>
        <v>0</v>
      </c>
      <c r="C43" s="113">
        <f>'Sta51'!C30</f>
        <v>0</v>
      </c>
      <c r="D43" s="113">
        <f>'Sta52'!C30</f>
        <v>0</v>
      </c>
      <c r="E43" s="113">
        <f>'Sta53'!C30</f>
        <v>0</v>
      </c>
      <c r="F43" s="113">
        <f>'Sta54'!C30</f>
        <v>0</v>
      </c>
      <c r="G43" s="113">
        <f>StaDockton!C30</f>
        <v>0</v>
      </c>
      <c r="H43" s="113">
        <f>'Sta55'!C30</f>
        <v>0</v>
      </c>
      <c r="I43" s="113">
        <f>'Sta56'!C30</f>
        <v>0</v>
      </c>
      <c r="J43" s="78"/>
      <c r="K43" s="106"/>
      <c r="L43" s="106"/>
      <c r="M43" s="106"/>
      <c r="N43" s="106"/>
      <c r="O43" s="106"/>
      <c r="P43" s="106"/>
    </row>
    <row r="44" spans="1:16" ht="15.75" hidden="1" customHeight="1" x14ac:dyDescent="0.25">
      <c r="A44" s="80" t="s">
        <v>59</v>
      </c>
      <c r="B44" s="113">
        <f>'Sta50'!C31</f>
        <v>0</v>
      </c>
      <c r="C44" s="113">
        <f>'Sta51'!C31</f>
        <v>0</v>
      </c>
      <c r="D44" s="113">
        <f>'Sta52'!C31</f>
        <v>0</v>
      </c>
      <c r="E44" s="113">
        <f>'Sta53'!C31</f>
        <v>0</v>
      </c>
      <c r="F44" s="113">
        <f>'Sta54'!C31</f>
        <v>0</v>
      </c>
      <c r="G44" s="113">
        <f>StaDockton!C31</f>
        <v>0</v>
      </c>
      <c r="H44" s="113">
        <f>'Sta55'!C31</f>
        <v>0</v>
      </c>
      <c r="I44" s="113">
        <f>'Sta56'!C31</f>
        <v>0</v>
      </c>
      <c r="J44" s="78"/>
      <c r="K44" s="106"/>
      <c r="L44" s="106"/>
      <c r="M44" s="106"/>
      <c r="N44" s="106"/>
      <c r="O44" s="106"/>
      <c r="P44" s="106"/>
    </row>
    <row r="45" spans="1:16" ht="15.75" hidden="1" customHeight="1" x14ac:dyDescent="0.25">
      <c r="A45" s="80" t="s">
        <v>60</v>
      </c>
      <c r="B45" s="113">
        <f>'Sta50'!C32</f>
        <v>0</v>
      </c>
      <c r="C45" s="113">
        <f>'Sta51'!C32</f>
        <v>0</v>
      </c>
      <c r="D45" s="113">
        <f>'Sta52'!C32</f>
        <v>0</v>
      </c>
      <c r="E45" s="113">
        <f>'Sta53'!C32</f>
        <v>0</v>
      </c>
      <c r="F45" s="113">
        <f>'Sta54'!C32</f>
        <v>0</v>
      </c>
      <c r="G45" s="113">
        <f>StaDockton!C32</f>
        <v>0</v>
      </c>
      <c r="H45" s="113">
        <f>'Sta55'!C32</f>
        <v>0</v>
      </c>
      <c r="I45" s="113">
        <f>'Sta56'!C32</f>
        <v>0</v>
      </c>
      <c r="J45" s="78"/>
      <c r="K45" s="106"/>
      <c r="L45" s="106"/>
      <c r="M45" s="106"/>
      <c r="N45" s="106"/>
      <c r="O45" s="106"/>
      <c r="P45" s="106"/>
    </row>
    <row r="46" spans="1:16" ht="15.75" customHeight="1" x14ac:dyDescent="0.25">
      <c r="A46" s="80" t="s">
        <v>61</v>
      </c>
      <c r="B46" s="113">
        <f>'Sta50'!C33</f>
        <v>0</v>
      </c>
      <c r="C46" s="113">
        <f>'Sta51'!C33</f>
        <v>0</v>
      </c>
      <c r="D46" s="113">
        <f>'Sta52'!C33</f>
        <v>0</v>
      </c>
      <c r="E46" s="113">
        <f>'Sta53'!C33</f>
        <v>0</v>
      </c>
      <c r="F46" s="113">
        <f>'Sta54'!C33</f>
        <v>0</v>
      </c>
      <c r="G46" s="113">
        <f>StaDockton!C33</f>
        <v>0</v>
      </c>
      <c r="H46" s="113">
        <f>'Sta55'!C33</f>
        <v>2654</v>
      </c>
      <c r="I46" s="113">
        <f>'Sta56'!C33</f>
        <v>0</v>
      </c>
      <c r="J46" s="78"/>
      <c r="K46" s="106"/>
      <c r="L46" s="106"/>
      <c r="M46" s="106"/>
      <c r="N46" s="106"/>
      <c r="O46" s="106"/>
      <c r="P46" s="106"/>
    </row>
    <row r="47" spans="1:16" ht="15.75" hidden="1" customHeight="1" x14ac:dyDescent="0.25">
      <c r="A47" s="80" t="s">
        <v>62</v>
      </c>
      <c r="B47" s="113">
        <f>'Sta50'!C34</f>
        <v>0</v>
      </c>
      <c r="C47" s="113">
        <f>'Sta51'!C34</f>
        <v>0</v>
      </c>
      <c r="D47" s="113">
        <f>'Sta52'!C34</f>
        <v>0</v>
      </c>
      <c r="E47" s="113">
        <f>'Sta53'!C34</f>
        <v>0</v>
      </c>
      <c r="F47" s="113">
        <f>'Sta54'!C34</f>
        <v>0</v>
      </c>
      <c r="G47" s="113">
        <f>StaDockton!C34</f>
        <v>0</v>
      </c>
      <c r="H47" s="113">
        <f>'Sta55'!C34</f>
        <v>0</v>
      </c>
      <c r="I47" s="113">
        <f>'Sta56'!C34</f>
        <v>0</v>
      </c>
      <c r="J47" s="78"/>
      <c r="K47" s="106"/>
      <c r="L47" s="106"/>
      <c r="M47" s="106"/>
      <c r="N47" s="106"/>
      <c r="O47" s="106"/>
      <c r="P47" s="106"/>
    </row>
    <row r="48" spans="1:16" ht="15.75" hidden="1" customHeight="1" x14ac:dyDescent="0.25">
      <c r="A48" s="80" t="s">
        <v>63</v>
      </c>
      <c r="B48" s="113">
        <f>'Sta50'!C35</f>
        <v>0</v>
      </c>
      <c r="C48" s="113">
        <f>'Sta51'!C35</f>
        <v>0</v>
      </c>
      <c r="D48" s="113">
        <f>'Sta52'!C35</f>
        <v>0</v>
      </c>
      <c r="E48" s="113">
        <f>'Sta53'!C35</f>
        <v>0</v>
      </c>
      <c r="F48" s="113">
        <f>'Sta54'!C35</f>
        <v>0</v>
      </c>
      <c r="G48" s="113">
        <f>StaDockton!C35</f>
        <v>0</v>
      </c>
      <c r="H48" s="113">
        <f>'Sta55'!C35</f>
        <v>0</v>
      </c>
      <c r="I48" s="113">
        <f>'Sta56'!C35</f>
        <v>0</v>
      </c>
      <c r="J48" s="78"/>
      <c r="K48" s="106"/>
      <c r="L48" s="106"/>
      <c r="M48" s="106"/>
      <c r="N48" s="106"/>
      <c r="O48" s="106"/>
      <c r="P48" s="106"/>
    </row>
    <row r="49" spans="1:16" ht="15.75" hidden="1" customHeight="1" x14ac:dyDescent="0.25">
      <c r="A49" s="80" t="s">
        <v>64</v>
      </c>
      <c r="B49" s="113">
        <f>'Sta50'!C36</f>
        <v>0</v>
      </c>
      <c r="C49" s="113">
        <f>'Sta51'!C36</f>
        <v>0</v>
      </c>
      <c r="D49" s="113">
        <f>'Sta52'!C36</f>
        <v>0</v>
      </c>
      <c r="E49" s="113">
        <f>'Sta53'!C36</f>
        <v>0</v>
      </c>
      <c r="F49" s="113">
        <f>'Sta54'!C36</f>
        <v>0</v>
      </c>
      <c r="G49" s="113">
        <f>StaDockton!C36</f>
        <v>0</v>
      </c>
      <c r="H49" s="113">
        <f>'Sta55'!C36</f>
        <v>0</v>
      </c>
      <c r="I49" s="113">
        <f>'Sta56'!C36</f>
        <v>0</v>
      </c>
      <c r="J49" s="78"/>
      <c r="K49" s="106"/>
      <c r="L49" s="106"/>
      <c r="M49" s="106"/>
      <c r="N49" s="106"/>
      <c r="O49" s="106"/>
      <c r="P49" s="106"/>
    </row>
    <row r="50" spans="1:16" ht="15.75" hidden="1" customHeight="1" x14ac:dyDescent="0.25">
      <c r="A50" s="80" t="s">
        <v>65</v>
      </c>
      <c r="B50" s="113">
        <f>'Sta50'!C37</f>
        <v>0</v>
      </c>
      <c r="C50" s="113">
        <f>'Sta51'!C37</f>
        <v>0</v>
      </c>
      <c r="D50" s="113">
        <f>'Sta52'!C37</f>
        <v>0</v>
      </c>
      <c r="E50" s="113">
        <f>'Sta53'!C37</f>
        <v>0</v>
      </c>
      <c r="F50" s="113">
        <f>'Sta54'!C37</f>
        <v>0</v>
      </c>
      <c r="G50" s="113">
        <f>StaDockton!C37</f>
        <v>0</v>
      </c>
      <c r="H50" s="113">
        <f>'Sta55'!C37</f>
        <v>0</v>
      </c>
      <c r="I50" s="113">
        <f>'Sta56'!C37</f>
        <v>0</v>
      </c>
      <c r="J50" s="78"/>
      <c r="K50" s="106"/>
      <c r="L50" s="106"/>
      <c r="M50" s="106"/>
      <c r="N50" s="106"/>
      <c r="O50" s="106"/>
      <c r="P50" s="106"/>
    </row>
    <row r="51" spans="1:16" ht="15.75" customHeight="1" x14ac:dyDescent="0.25">
      <c r="A51" s="80" t="s">
        <v>66</v>
      </c>
      <c r="B51" s="113">
        <f>'Sta50'!C38</f>
        <v>128</v>
      </c>
      <c r="C51" s="113">
        <f>'Sta51'!C38</f>
        <v>0</v>
      </c>
      <c r="D51" s="113">
        <f>'Sta52'!C38</f>
        <v>262</v>
      </c>
      <c r="E51" s="113">
        <f>'Sta53'!C38</f>
        <v>0</v>
      </c>
      <c r="F51" s="113">
        <f>'Sta54'!C38</f>
        <v>775</v>
      </c>
      <c r="G51" s="113">
        <f>StaDockton!C38</f>
        <v>0</v>
      </c>
      <c r="H51" s="113">
        <f>'Sta55'!C38</f>
        <v>884</v>
      </c>
      <c r="I51" s="113">
        <f>'Sta56'!C38</f>
        <v>0</v>
      </c>
      <c r="J51" s="78"/>
      <c r="K51" s="106"/>
      <c r="L51" s="106"/>
      <c r="M51" s="106"/>
      <c r="N51" s="106"/>
      <c r="O51" s="106"/>
      <c r="P51" s="106"/>
    </row>
    <row r="52" spans="1:16" ht="15.75" customHeight="1" x14ac:dyDescent="0.25">
      <c r="A52" s="80" t="s">
        <v>67</v>
      </c>
      <c r="B52" s="113">
        <f>'Sta50'!C39</f>
        <v>128</v>
      </c>
      <c r="C52" s="113">
        <f>'Sta51'!C39</f>
        <v>0</v>
      </c>
      <c r="D52" s="113">
        <f>'Sta52'!C39</f>
        <v>0</v>
      </c>
      <c r="E52" s="113">
        <f>'Sta53'!C39</f>
        <v>0</v>
      </c>
      <c r="F52" s="113">
        <f>'Sta54'!C39</f>
        <v>0</v>
      </c>
      <c r="G52" s="113">
        <f>StaDockton!C39</f>
        <v>0</v>
      </c>
      <c r="H52" s="113">
        <f>'Sta55'!C39</f>
        <v>0</v>
      </c>
      <c r="I52" s="113">
        <f>'Sta56'!C39</f>
        <v>0</v>
      </c>
      <c r="J52" s="78"/>
      <c r="K52" s="106"/>
      <c r="L52" s="106"/>
      <c r="M52" s="106"/>
      <c r="N52" s="106"/>
      <c r="O52" s="106"/>
      <c r="P52" s="106"/>
    </row>
    <row r="53" spans="1:16" ht="15.75" hidden="1" customHeight="1" x14ac:dyDescent="0.25">
      <c r="A53" s="80" t="s">
        <v>68</v>
      </c>
      <c r="B53" s="113">
        <f>'Sta50'!C40</f>
        <v>0</v>
      </c>
      <c r="C53" s="113">
        <f>'Sta51'!C40</f>
        <v>0</v>
      </c>
      <c r="D53" s="113">
        <f>'Sta52'!C40</f>
        <v>0</v>
      </c>
      <c r="E53" s="113">
        <f>'Sta53'!C40</f>
        <v>0</v>
      </c>
      <c r="F53" s="113">
        <f>'Sta54'!C40</f>
        <v>0</v>
      </c>
      <c r="G53" s="113">
        <f>StaDockton!C40</f>
        <v>0</v>
      </c>
      <c r="H53" s="113">
        <f>'Sta55'!C40</f>
        <v>0</v>
      </c>
      <c r="I53" s="113">
        <f>'Sta56'!C40</f>
        <v>0</v>
      </c>
      <c r="J53" s="78"/>
      <c r="K53" s="106"/>
      <c r="L53" s="106"/>
      <c r="M53" s="106"/>
      <c r="N53" s="106"/>
      <c r="O53" s="106"/>
      <c r="P53" s="106"/>
    </row>
    <row r="54" spans="1:16" ht="15.75" hidden="1" customHeight="1" x14ac:dyDescent="0.25">
      <c r="A54" s="80" t="s">
        <v>69</v>
      </c>
      <c r="B54" s="113">
        <f>'Sta50'!C41</f>
        <v>0</v>
      </c>
      <c r="C54" s="113">
        <f>'Sta51'!C41</f>
        <v>0</v>
      </c>
      <c r="D54" s="113">
        <f>'Sta52'!C41</f>
        <v>0</v>
      </c>
      <c r="E54" s="113">
        <f>'Sta53'!C41</f>
        <v>0</v>
      </c>
      <c r="F54" s="113">
        <f>'Sta54'!C41</f>
        <v>0</v>
      </c>
      <c r="G54" s="113">
        <f>StaDockton!C41</f>
        <v>0</v>
      </c>
      <c r="H54" s="113">
        <f>'Sta55'!C41</f>
        <v>0</v>
      </c>
      <c r="I54" s="113">
        <f>'Sta56'!C41</f>
        <v>0</v>
      </c>
      <c r="J54" s="78"/>
      <c r="K54" s="106"/>
      <c r="L54" s="106"/>
      <c r="M54" s="106"/>
      <c r="N54" s="106"/>
      <c r="O54" s="106"/>
      <c r="P54" s="106"/>
    </row>
    <row r="55" spans="1:16" ht="15.75" customHeight="1" x14ac:dyDescent="0.25">
      <c r="A55" s="80" t="s">
        <v>70</v>
      </c>
      <c r="B55" s="113">
        <f>'Sta50'!C42</f>
        <v>0</v>
      </c>
      <c r="C55" s="113">
        <f>'Sta51'!C42</f>
        <v>0</v>
      </c>
      <c r="D55" s="113">
        <f>'Sta52'!C42</f>
        <v>0</v>
      </c>
      <c r="E55" s="113">
        <f>'Sta53'!C42</f>
        <v>2542</v>
      </c>
      <c r="F55" s="113">
        <f>'Sta54'!C42</f>
        <v>0</v>
      </c>
      <c r="G55" s="113">
        <f>StaDockton!C42</f>
        <v>0</v>
      </c>
      <c r="H55" s="113">
        <f>'Sta55'!C42</f>
        <v>3539</v>
      </c>
      <c r="I55" s="113">
        <f>'Sta56'!C42</f>
        <v>0</v>
      </c>
      <c r="J55" s="78"/>
      <c r="K55" s="106"/>
      <c r="L55" s="106"/>
      <c r="M55" s="106"/>
      <c r="N55" s="106"/>
      <c r="O55" s="106"/>
      <c r="P55" s="106"/>
    </row>
    <row r="56" spans="1:16" ht="15.75" customHeight="1" x14ac:dyDescent="0.25">
      <c r="A56" s="80" t="s">
        <v>71</v>
      </c>
      <c r="B56" s="113">
        <f>'Sta50'!C43</f>
        <v>0</v>
      </c>
      <c r="C56" s="113">
        <f>'Sta51'!C43</f>
        <v>0</v>
      </c>
      <c r="D56" s="113">
        <f>'Sta52'!C43</f>
        <v>0</v>
      </c>
      <c r="E56" s="113">
        <f>'Sta53'!C43</f>
        <v>0</v>
      </c>
      <c r="F56" s="113">
        <f>'Sta54'!C43</f>
        <v>775</v>
      </c>
      <c r="G56" s="113">
        <f>StaDockton!C43</f>
        <v>0</v>
      </c>
      <c r="H56" s="113">
        <f>'Sta55'!C43</f>
        <v>1769</v>
      </c>
      <c r="I56" s="113">
        <f>'Sta56'!C43</f>
        <v>0</v>
      </c>
      <c r="J56" s="78"/>
      <c r="K56" s="106"/>
      <c r="L56" s="106"/>
      <c r="M56" s="106"/>
      <c r="N56" s="106"/>
      <c r="O56" s="106"/>
      <c r="P56" s="106"/>
    </row>
    <row r="57" spans="1:16" ht="15.75" customHeight="1" x14ac:dyDescent="0.25">
      <c r="A57" s="80" t="s">
        <v>72</v>
      </c>
      <c r="B57" s="113">
        <f>'Sta50'!C44</f>
        <v>256</v>
      </c>
      <c r="C57" s="113">
        <f>'Sta51'!C44</f>
        <v>3968</v>
      </c>
      <c r="D57" s="113">
        <f>'Sta52'!C44</f>
        <v>0</v>
      </c>
      <c r="E57" s="113">
        <f>'Sta53'!C44</f>
        <v>11016</v>
      </c>
      <c r="F57" s="113">
        <f>'Sta54'!C44</f>
        <v>775</v>
      </c>
      <c r="G57" s="113">
        <f>StaDockton!C44</f>
        <v>2631</v>
      </c>
      <c r="H57" s="113">
        <f>'Sta55'!C44</f>
        <v>18584</v>
      </c>
      <c r="I57" s="113">
        <f>'Sta56'!C44</f>
        <v>12903</v>
      </c>
      <c r="J57" s="78"/>
      <c r="K57" s="106"/>
      <c r="L57" s="106"/>
      <c r="M57" s="106"/>
      <c r="N57" s="106"/>
      <c r="O57" s="106"/>
      <c r="P57" s="106"/>
    </row>
    <row r="58" spans="1:16" ht="15.75" customHeight="1" x14ac:dyDescent="0.25">
      <c r="A58" s="80" t="s">
        <v>73</v>
      </c>
      <c r="B58" s="113">
        <f>'Sta50'!C45</f>
        <v>0</v>
      </c>
      <c r="C58" s="113">
        <f>'Sta51'!C45</f>
        <v>0</v>
      </c>
      <c r="D58" s="113">
        <f>'Sta52'!C45</f>
        <v>262</v>
      </c>
      <c r="E58" s="113">
        <f>'Sta53'!C45</f>
        <v>0</v>
      </c>
      <c r="F58" s="113">
        <f>'Sta54'!C45</f>
        <v>0</v>
      </c>
      <c r="G58" s="113">
        <f>StaDockton!C45</f>
        <v>9398</v>
      </c>
      <c r="H58" s="113">
        <f>'Sta55'!C45</f>
        <v>0</v>
      </c>
      <c r="I58" s="113">
        <f>'Sta56'!C45</f>
        <v>0</v>
      </c>
      <c r="J58" s="78"/>
      <c r="K58" s="106"/>
      <c r="L58" s="106"/>
      <c r="M58" s="106"/>
      <c r="N58" s="106"/>
      <c r="O58" s="106"/>
      <c r="P58" s="106"/>
    </row>
    <row r="59" spans="1:16" ht="15.75" hidden="1" customHeight="1" x14ac:dyDescent="0.25">
      <c r="A59" s="80" t="s">
        <v>74</v>
      </c>
      <c r="B59" s="113">
        <f>'Sta50'!C46</f>
        <v>0</v>
      </c>
      <c r="C59" s="113">
        <f>'Sta51'!C46</f>
        <v>0</v>
      </c>
      <c r="D59" s="113">
        <f>'Sta52'!C46</f>
        <v>0</v>
      </c>
      <c r="E59" s="113">
        <f>'Sta53'!C46</f>
        <v>0</v>
      </c>
      <c r="F59" s="113">
        <f>'Sta54'!C46</f>
        <v>0</v>
      </c>
      <c r="G59" s="113">
        <f>StaDockton!C46</f>
        <v>0</v>
      </c>
      <c r="H59" s="113">
        <f>'Sta55'!C46</f>
        <v>0</v>
      </c>
      <c r="I59" s="113">
        <f>'Sta56'!C46</f>
        <v>0</v>
      </c>
      <c r="J59" s="78"/>
      <c r="K59" s="106"/>
      <c r="L59" s="106"/>
      <c r="M59" s="106"/>
      <c r="N59" s="106"/>
      <c r="O59" s="106"/>
      <c r="P59" s="106"/>
    </row>
    <row r="60" spans="1:16" ht="15.75" customHeight="1" x14ac:dyDescent="0.25">
      <c r="A60" s="80" t="s">
        <v>75</v>
      </c>
      <c r="B60" s="113">
        <f>'Sta50'!C47</f>
        <v>0</v>
      </c>
      <c r="C60" s="113">
        <f>'Sta51'!C47</f>
        <v>3968</v>
      </c>
      <c r="D60" s="113">
        <f>'Sta52'!C47</f>
        <v>1312</v>
      </c>
      <c r="E60" s="113">
        <f>'Sta53'!C47</f>
        <v>0</v>
      </c>
      <c r="F60" s="113">
        <f>'Sta54'!C47</f>
        <v>0</v>
      </c>
      <c r="G60" s="113">
        <f>StaDockton!C47</f>
        <v>0</v>
      </c>
      <c r="H60" s="113">
        <f>'Sta55'!C47</f>
        <v>884</v>
      </c>
      <c r="I60" s="113">
        <f>'Sta56'!C47</f>
        <v>8870</v>
      </c>
      <c r="J60" s="78"/>
      <c r="K60" s="106"/>
      <c r="L60" s="106"/>
      <c r="M60" s="106"/>
      <c r="N60" s="106"/>
      <c r="O60" s="106"/>
      <c r="P60" s="106"/>
    </row>
    <row r="61" spans="1:16" ht="15.75" customHeight="1" x14ac:dyDescent="0.25">
      <c r="A61" s="80" t="s">
        <v>76</v>
      </c>
      <c r="B61" s="113">
        <f>'Sta50'!C48</f>
        <v>0</v>
      </c>
      <c r="C61" s="113">
        <f>'Sta51'!C48</f>
        <v>8730</v>
      </c>
      <c r="D61" s="113">
        <f>'Sta52'!C48</f>
        <v>262</v>
      </c>
      <c r="E61" s="113">
        <f>'Sta53'!C48</f>
        <v>0</v>
      </c>
      <c r="F61" s="113">
        <f>'Sta54'!C48</f>
        <v>0</v>
      </c>
      <c r="G61" s="113">
        <f>StaDockton!C48</f>
        <v>0</v>
      </c>
      <c r="H61" s="113">
        <f>'Sta55'!C48</f>
        <v>1769</v>
      </c>
      <c r="I61" s="113">
        <f>'Sta56'!C48</f>
        <v>0</v>
      </c>
      <c r="J61" s="78"/>
      <c r="K61" s="106"/>
      <c r="L61" s="106"/>
      <c r="M61" s="106"/>
      <c r="N61" s="106"/>
      <c r="O61" s="106"/>
      <c r="P61" s="106"/>
    </row>
    <row r="62" spans="1:16" ht="15.75" hidden="1" customHeight="1" x14ac:dyDescent="0.25">
      <c r="A62" s="80" t="s">
        <v>77</v>
      </c>
      <c r="B62" s="113">
        <f>'Sta50'!C49</f>
        <v>0</v>
      </c>
      <c r="C62" s="113">
        <f>'Sta51'!C49</f>
        <v>0</v>
      </c>
      <c r="D62" s="113">
        <f>'Sta52'!C49</f>
        <v>0</v>
      </c>
      <c r="E62" s="113">
        <f>'Sta53'!C49</f>
        <v>0</v>
      </c>
      <c r="F62" s="113">
        <f>'Sta54'!C49</f>
        <v>0</v>
      </c>
      <c r="G62" s="113">
        <f>StaDockton!C49</f>
        <v>0</v>
      </c>
      <c r="H62" s="113">
        <f>'Sta55'!C49</f>
        <v>0</v>
      </c>
      <c r="I62" s="113">
        <f>'Sta56'!C49</f>
        <v>0</v>
      </c>
      <c r="J62" s="78"/>
      <c r="K62" s="106"/>
      <c r="L62" s="106"/>
      <c r="M62" s="106"/>
      <c r="N62" s="106"/>
      <c r="O62" s="106"/>
      <c r="P62" s="106"/>
    </row>
    <row r="63" spans="1:16" ht="15.75" customHeight="1" x14ac:dyDescent="0.25">
      <c r="A63" s="80" t="s">
        <v>78</v>
      </c>
      <c r="B63" s="113">
        <f>'Sta50'!C50</f>
        <v>10641</v>
      </c>
      <c r="C63" s="113">
        <f>'Sta51'!C50</f>
        <v>26190</v>
      </c>
      <c r="D63" s="113">
        <f>'Sta52'!C50</f>
        <v>16010</v>
      </c>
      <c r="E63" s="113">
        <f>'Sta53'!C50</f>
        <v>38983</v>
      </c>
      <c r="F63" s="113">
        <f>'Sta54'!C50</f>
        <v>41860</v>
      </c>
      <c r="G63" s="113">
        <f>StaDockton!C50</f>
        <v>21428</v>
      </c>
      <c r="H63" s="113">
        <f>'Sta55'!C50</f>
        <v>16814</v>
      </c>
      <c r="I63" s="113">
        <f>'Sta56'!C50</f>
        <v>36290</v>
      </c>
      <c r="J63" s="78"/>
      <c r="K63" s="106"/>
      <c r="L63" s="106"/>
      <c r="M63" s="106"/>
      <c r="N63" s="106"/>
      <c r="O63" s="106"/>
      <c r="P63" s="106"/>
    </row>
    <row r="64" spans="1:16" ht="15.75" hidden="1" customHeight="1" x14ac:dyDescent="0.25">
      <c r="A64" s="80" t="s">
        <v>79</v>
      </c>
      <c r="B64" s="113">
        <f>'Sta50'!C51</f>
        <v>0</v>
      </c>
      <c r="C64" s="113">
        <f>'Sta51'!C51</f>
        <v>0</v>
      </c>
      <c r="D64" s="113">
        <f>'Sta52'!C51</f>
        <v>0</v>
      </c>
      <c r="E64" s="113">
        <f>'Sta53'!C51</f>
        <v>0</v>
      </c>
      <c r="F64" s="113">
        <f>'Sta54'!C51</f>
        <v>0</v>
      </c>
      <c r="G64" s="113">
        <f>StaDockton!C51</f>
        <v>0</v>
      </c>
      <c r="H64" s="113">
        <f>'Sta55'!C51</f>
        <v>0</v>
      </c>
      <c r="I64" s="113">
        <f>'Sta56'!C51</f>
        <v>0</v>
      </c>
      <c r="J64" s="78"/>
      <c r="K64" s="106"/>
      <c r="L64" s="106"/>
      <c r="M64" s="106"/>
      <c r="N64" s="106"/>
      <c r="O64" s="106"/>
      <c r="P64" s="106"/>
    </row>
    <row r="65" spans="1:16" ht="15.75" hidden="1" customHeight="1" x14ac:dyDescent="0.25">
      <c r="A65" s="80" t="s">
        <v>80</v>
      </c>
      <c r="B65" s="113">
        <f>'Sta50'!C52</f>
        <v>0</v>
      </c>
      <c r="C65" s="113">
        <f>'Sta51'!C52</f>
        <v>0</v>
      </c>
      <c r="D65" s="113">
        <f>'Sta52'!C52</f>
        <v>0</v>
      </c>
      <c r="E65" s="113">
        <f>'Sta53'!C52</f>
        <v>0</v>
      </c>
      <c r="F65" s="113">
        <f>'Sta54'!C52</f>
        <v>0</v>
      </c>
      <c r="G65" s="113">
        <f>StaDockton!C52</f>
        <v>0</v>
      </c>
      <c r="H65" s="113">
        <f>'Sta55'!C52</f>
        <v>0</v>
      </c>
      <c r="I65" s="113">
        <f>'Sta56'!C52</f>
        <v>0</v>
      </c>
      <c r="J65" s="78"/>
      <c r="K65" s="106"/>
      <c r="L65" s="106"/>
      <c r="M65" s="106"/>
      <c r="N65" s="106"/>
      <c r="O65" s="106"/>
      <c r="P65" s="106"/>
    </row>
    <row r="66" spans="1:16" ht="15.75" customHeight="1" x14ac:dyDescent="0.25">
      <c r="A66" s="80" t="s">
        <v>81</v>
      </c>
      <c r="B66" s="113">
        <f>'Sta50'!C53</f>
        <v>0</v>
      </c>
      <c r="C66" s="113">
        <f>'Sta51'!C53</f>
        <v>0</v>
      </c>
      <c r="D66" s="113">
        <f>'Sta52'!C53</f>
        <v>2887</v>
      </c>
      <c r="E66" s="113">
        <f>'Sta53'!C53</f>
        <v>0</v>
      </c>
      <c r="F66" s="113">
        <f>'Sta54'!C53</f>
        <v>0</v>
      </c>
      <c r="G66" s="113">
        <f>StaDockton!C53</f>
        <v>0</v>
      </c>
      <c r="H66" s="113">
        <f>'Sta55'!C53</f>
        <v>4424</v>
      </c>
      <c r="I66" s="113">
        <f>'Sta56'!C53</f>
        <v>9677</v>
      </c>
      <c r="J66" s="78"/>
      <c r="K66" s="106"/>
      <c r="L66" s="106"/>
      <c r="M66" s="106"/>
      <c r="N66" s="106"/>
      <c r="O66" s="106"/>
      <c r="P66" s="106"/>
    </row>
    <row r="67" spans="1:16" ht="15.75" customHeight="1" x14ac:dyDescent="0.25">
      <c r="A67" s="80" t="s">
        <v>82</v>
      </c>
      <c r="B67" s="113">
        <f>'Sta50'!C54</f>
        <v>0</v>
      </c>
      <c r="C67" s="113">
        <f>'Sta51'!C54</f>
        <v>0</v>
      </c>
      <c r="D67" s="113">
        <f>'Sta52'!C54</f>
        <v>0</v>
      </c>
      <c r="E67" s="113">
        <f>'Sta53'!C54</f>
        <v>2542</v>
      </c>
      <c r="F67" s="113">
        <f>'Sta54'!C54</f>
        <v>0</v>
      </c>
      <c r="G67" s="113">
        <f>StaDockton!C54</f>
        <v>0</v>
      </c>
      <c r="H67" s="113">
        <f>'Sta55'!C54</f>
        <v>12389</v>
      </c>
      <c r="I67" s="113">
        <f>'Sta56'!C54</f>
        <v>806</v>
      </c>
      <c r="J67" s="78"/>
      <c r="K67" s="106"/>
      <c r="L67" s="106"/>
      <c r="M67" s="106"/>
      <c r="N67" s="106"/>
      <c r="O67" s="106"/>
      <c r="P67" s="106"/>
    </row>
    <row r="68" spans="1:16" ht="15.75" hidden="1" customHeight="1" x14ac:dyDescent="0.25">
      <c r="A68" s="80" t="s">
        <v>83</v>
      </c>
      <c r="B68" s="113">
        <f>'Sta50'!C55</f>
        <v>0</v>
      </c>
      <c r="C68" s="113">
        <f>'Sta51'!C55</f>
        <v>0</v>
      </c>
      <c r="D68" s="113">
        <f>'Sta52'!C55</f>
        <v>0</v>
      </c>
      <c r="E68" s="113">
        <f>'Sta53'!C55</f>
        <v>0</v>
      </c>
      <c r="F68" s="113">
        <f>'Sta54'!C55</f>
        <v>0</v>
      </c>
      <c r="G68" s="113">
        <f>StaDockton!C55</f>
        <v>0</v>
      </c>
      <c r="H68" s="113">
        <f>'Sta55'!C55</f>
        <v>0</v>
      </c>
      <c r="I68" s="113">
        <f>'Sta56'!C55</f>
        <v>0</v>
      </c>
      <c r="J68" s="78"/>
      <c r="K68" s="106"/>
      <c r="L68" s="106"/>
      <c r="M68" s="106"/>
      <c r="N68" s="106"/>
      <c r="O68" s="106"/>
      <c r="P68" s="106"/>
    </row>
    <row r="69" spans="1:16" ht="15.75" hidden="1" customHeight="1" x14ac:dyDescent="0.25">
      <c r="A69" s="80" t="s">
        <v>84</v>
      </c>
      <c r="B69" s="113">
        <f>'Sta50'!C56</f>
        <v>0</v>
      </c>
      <c r="C69" s="113">
        <f>'Sta51'!C56</f>
        <v>0</v>
      </c>
      <c r="D69" s="113">
        <f>'Sta52'!C56</f>
        <v>0</v>
      </c>
      <c r="E69" s="113">
        <f>'Sta53'!C56</f>
        <v>0</v>
      </c>
      <c r="F69" s="113">
        <f>'Sta54'!C56</f>
        <v>0</v>
      </c>
      <c r="G69" s="113">
        <f>StaDockton!C56</f>
        <v>0</v>
      </c>
      <c r="H69" s="113">
        <f>'Sta55'!C56</f>
        <v>0</v>
      </c>
      <c r="I69" s="113">
        <f>'Sta56'!C56</f>
        <v>0</v>
      </c>
      <c r="J69" s="78"/>
      <c r="K69" s="106"/>
      <c r="L69" s="106"/>
      <c r="M69" s="106"/>
      <c r="N69" s="106"/>
      <c r="O69" s="106"/>
      <c r="P69" s="106"/>
    </row>
    <row r="70" spans="1:16" ht="15.75" hidden="1" customHeight="1" x14ac:dyDescent="0.25">
      <c r="A70" s="80" t="s">
        <v>85</v>
      </c>
      <c r="B70" s="113">
        <f>'Sta50'!C57</f>
        <v>0</v>
      </c>
      <c r="C70" s="113">
        <f>'Sta51'!C57</f>
        <v>0</v>
      </c>
      <c r="D70" s="113">
        <f>'Sta52'!C57</f>
        <v>0</v>
      </c>
      <c r="E70" s="113">
        <f>'Sta53'!C57</f>
        <v>0</v>
      </c>
      <c r="F70" s="113">
        <f>'Sta54'!C57</f>
        <v>0</v>
      </c>
      <c r="G70" s="113">
        <f>StaDockton!C57</f>
        <v>0</v>
      </c>
      <c r="H70" s="113">
        <f>'Sta55'!C57</f>
        <v>0</v>
      </c>
      <c r="I70" s="113">
        <f>'Sta56'!C57</f>
        <v>0</v>
      </c>
      <c r="J70" s="78"/>
      <c r="K70" s="106"/>
      <c r="L70" s="106"/>
      <c r="M70" s="106"/>
      <c r="N70" s="106"/>
      <c r="O70" s="106"/>
      <c r="P70" s="106"/>
    </row>
    <row r="71" spans="1:16" ht="15.75" hidden="1" customHeight="1" x14ac:dyDescent="0.25">
      <c r="A71" s="80" t="s">
        <v>86</v>
      </c>
      <c r="B71" s="113">
        <f>'Sta50'!C58</f>
        <v>0</v>
      </c>
      <c r="C71" s="113">
        <f>'Sta51'!C58</f>
        <v>0</v>
      </c>
      <c r="D71" s="113">
        <f>'Sta52'!C58</f>
        <v>0</v>
      </c>
      <c r="E71" s="113">
        <f>'Sta53'!C58</f>
        <v>0</v>
      </c>
      <c r="F71" s="113">
        <f>'Sta54'!C58</f>
        <v>0</v>
      </c>
      <c r="G71" s="113">
        <f>StaDockton!C58</f>
        <v>0</v>
      </c>
      <c r="H71" s="113">
        <f>'Sta55'!C58</f>
        <v>0</v>
      </c>
      <c r="I71" s="113">
        <f>'Sta56'!C58</f>
        <v>0</v>
      </c>
      <c r="J71" s="78"/>
      <c r="K71" s="106"/>
      <c r="L71" s="106"/>
      <c r="M71" s="106"/>
      <c r="N71" s="106"/>
      <c r="O71" s="106"/>
      <c r="P71" s="106"/>
    </row>
    <row r="72" spans="1:16" ht="15.75" customHeight="1" x14ac:dyDescent="0.25">
      <c r="A72" s="80"/>
      <c r="B72" s="113"/>
      <c r="C72" s="113"/>
      <c r="D72" s="113"/>
      <c r="E72" s="113"/>
      <c r="F72" s="113"/>
      <c r="G72" s="113"/>
      <c r="H72" s="113"/>
      <c r="I72" s="113"/>
      <c r="J72" s="78"/>
      <c r="K72" s="106"/>
      <c r="L72" s="106"/>
      <c r="M72" s="106"/>
      <c r="N72" s="106"/>
      <c r="O72" s="106"/>
      <c r="P72" s="106"/>
    </row>
    <row r="73" spans="1:16" ht="15.75" customHeight="1" x14ac:dyDescent="0.25">
      <c r="A73" s="80"/>
      <c r="B73" s="113"/>
      <c r="C73" s="113"/>
      <c r="D73" s="113"/>
      <c r="E73" s="113"/>
      <c r="F73" s="113"/>
      <c r="G73" s="113"/>
      <c r="H73" s="113"/>
      <c r="I73" s="113"/>
      <c r="J73" s="78"/>
      <c r="K73" s="106"/>
      <c r="L73" s="106"/>
      <c r="M73" s="106"/>
      <c r="N73" s="106"/>
      <c r="O73" s="106"/>
      <c r="P73" s="106"/>
    </row>
    <row r="74" spans="1:16" ht="15.75" customHeight="1" x14ac:dyDescent="0.25">
      <c r="A74" s="80"/>
      <c r="B74" s="113"/>
      <c r="C74" s="113"/>
      <c r="D74" s="113"/>
      <c r="E74" s="113"/>
      <c r="F74" s="113"/>
      <c r="G74" s="113"/>
      <c r="H74" s="113"/>
      <c r="I74" s="113"/>
      <c r="J74" s="78"/>
      <c r="K74" s="106"/>
      <c r="L74" s="106"/>
      <c r="M74" s="106"/>
      <c r="N74" s="106"/>
      <c r="O74" s="106"/>
      <c r="P74" s="106"/>
    </row>
    <row r="75" spans="1:16" ht="15.75" customHeight="1" x14ac:dyDescent="0.25">
      <c r="A75" s="80"/>
      <c r="B75" s="113"/>
      <c r="C75" s="113"/>
      <c r="D75" s="113"/>
      <c r="E75" s="113"/>
      <c r="F75" s="113"/>
      <c r="G75" s="113"/>
      <c r="H75" s="113"/>
      <c r="I75" s="113"/>
      <c r="J75" s="78"/>
      <c r="K75" s="106"/>
      <c r="L75" s="106"/>
      <c r="M75" s="106"/>
      <c r="N75" s="106"/>
      <c r="O75" s="106"/>
      <c r="P75" s="106"/>
    </row>
    <row r="76" spans="1:16" ht="15.75" customHeight="1" x14ac:dyDescent="0.25">
      <c r="A76" s="80"/>
      <c r="B76" s="113"/>
      <c r="C76" s="113"/>
      <c r="D76" s="113"/>
      <c r="E76" s="113"/>
      <c r="F76" s="113"/>
      <c r="G76" s="113"/>
      <c r="H76" s="113"/>
      <c r="I76" s="113"/>
      <c r="J76" s="78"/>
      <c r="K76" s="106"/>
      <c r="L76" s="106"/>
      <c r="M76" s="106"/>
      <c r="N76" s="106"/>
      <c r="O76" s="106"/>
      <c r="P76" s="106"/>
    </row>
    <row r="77" spans="1:16" ht="15.75" customHeight="1" x14ac:dyDescent="0.25">
      <c r="A77" s="80"/>
      <c r="B77" s="113"/>
      <c r="C77" s="113"/>
      <c r="D77" s="113"/>
      <c r="E77" s="113"/>
      <c r="F77" s="113"/>
      <c r="G77" s="113"/>
      <c r="H77" s="113"/>
      <c r="I77" s="113"/>
      <c r="J77" s="78"/>
      <c r="K77" s="106"/>
      <c r="L77" s="106"/>
      <c r="M77" s="106"/>
      <c r="N77" s="106"/>
      <c r="O77" s="106"/>
      <c r="P77" s="106"/>
    </row>
    <row r="78" spans="1:16" ht="15.75" customHeight="1" x14ac:dyDescent="0.25">
      <c r="A78" s="80"/>
      <c r="B78" s="113"/>
      <c r="C78" s="113"/>
      <c r="D78" s="113"/>
      <c r="E78" s="113"/>
      <c r="F78" s="113"/>
      <c r="G78" s="113"/>
      <c r="H78" s="113"/>
      <c r="I78" s="113"/>
      <c r="J78" s="78"/>
      <c r="K78" s="106"/>
      <c r="L78" s="106"/>
      <c r="M78" s="106"/>
      <c r="N78" s="106"/>
      <c r="O78" s="106"/>
      <c r="P78" s="106"/>
    </row>
    <row r="79" spans="1:16" ht="15.75" customHeight="1" x14ac:dyDescent="0.25">
      <c r="A79" s="80"/>
      <c r="B79" s="113"/>
      <c r="C79" s="113"/>
      <c r="D79" s="113"/>
      <c r="E79" s="113"/>
      <c r="F79" s="113"/>
      <c r="G79" s="113"/>
      <c r="H79" s="113"/>
      <c r="I79" s="113"/>
      <c r="J79" s="78"/>
      <c r="K79" s="106"/>
      <c r="L79" s="106"/>
      <c r="M79" s="106"/>
      <c r="N79" s="106"/>
      <c r="O79" s="106"/>
      <c r="P79" s="106"/>
    </row>
    <row r="80" spans="1:16" ht="15.75" customHeight="1" x14ac:dyDescent="0.25">
      <c r="A80" s="80"/>
      <c r="B80" s="113"/>
      <c r="C80" s="113"/>
      <c r="D80" s="113"/>
      <c r="E80" s="113"/>
      <c r="F80" s="113"/>
      <c r="G80" s="113"/>
      <c r="H80" s="113"/>
      <c r="I80" s="113"/>
      <c r="J80" s="78"/>
      <c r="K80" s="106"/>
      <c r="L80" s="106"/>
      <c r="M80" s="106"/>
      <c r="N80" s="106"/>
      <c r="O80" s="106"/>
      <c r="P80" s="106"/>
    </row>
    <row r="81" spans="1:16" ht="15.75" customHeight="1" x14ac:dyDescent="0.25">
      <c r="A81" s="80"/>
      <c r="B81" s="113"/>
      <c r="C81" s="113"/>
      <c r="D81" s="113"/>
      <c r="E81" s="113"/>
      <c r="F81" s="113"/>
      <c r="G81" s="113"/>
      <c r="H81" s="113"/>
      <c r="I81" s="113"/>
      <c r="J81" s="78"/>
      <c r="K81" s="106"/>
      <c r="L81" s="106"/>
      <c r="M81" s="106"/>
      <c r="N81" s="106"/>
      <c r="O81" s="106"/>
      <c r="P81" s="10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election sqref="A1:XFD1048576"/>
    </sheetView>
  </sheetViews>
  <sheetFormatPr defaultRowHeight="15" x14ac:dyDescent="0.25"/>
  <cols>
    <col min="1" max="1" width="27.5703125" style="172" customWidth="1"/>
    <col min="2" max="4" width="18.28515625" style="172" customWidth="1"/>
    <col min="5" max="16384" width="9.140625" style="172"/>
  </cols>
  <sheetData>
    <row r="1" spans="1:9" x14ac:dyDescent="0.25">
      <c r="A1" s="175" t="s">
        <v>129</v>
      </c>
      <c r="B1" s="175">
        <v>56</v>
      </c>
      <c r="C1" s="175">
        <v>55</v>
      </c>
      <c r="D1" s="176" t="s">
        <v>128</v>
      </c>
      <c r="E1" s="175">
        <v>54</v>
      </c>
      <c r="F1" s="175">
        <v>53</v>
      </c>
      <c r="G1" s="175">
        <v>52</v>
      </c>
      <c r="H1" s="175">
        <v>51</v>
      </c>
      <c r="I1" s="175">
        <v>50</v>
      </c>
    </row>
    <row r="3" spans="1:9" x14ac:dyDescent="0.25">
      <c r="A3" s="172" t="s">
        <v>38</v>
      </c>
      <c r="B3" s="172" t="s">
        <v>127</v>
      </c>
      <c r="C3" s="172" t="s">
        <v>127</v>
      </c>
      <c r="D3" s="172" t="s">
        <v>127</v>
      </c>
      <c r="E3" s="172" t="s">
        <v>127</v>
      </c>
      <c r="F3" s="172" t="s">
        <v>127</v>
      </c>
      <c r="G3" s="172" t="s">
        <v>110</v>
      </c>
      <c r="H3" s="172" t="s">
        <v>116</v>
      </c>
      <c r="I3" s="172" t="s">
        <v>116</v>
      </c>
    </row>
    <row r="4" spans="1:9" x14ac:dyDescent="0.25">
      <c r="A4" s="172" t="s">
        <v>75</v>
      </c>
      <c r="D4" s="172" t="s">
        <v>107</v>
      </c>
      <c r="E4" s="172" t="s">
        <v>107</v>
      </c>
      <c r="H4" s="172" t="s">
        <v>107</v>
      </c>
      <c r="I4" s="172" t="s">
        <v>116</v>
      </c>
    </row>
    <row r="5" spans="1:9" x14ac:dyDescent="0.25">
      <c r="A5" s="172" t="s">
        <v>45</v>
      </c>
      <c r="B5" s="172" t="s">
        <v>110</v>
      </c>
      <c r="C5" s="172" t="s">
        <v>107</v>
      </c>
      <c r="F5" s="172" t="s">
        <v>107</v>
      </c>
    </row>
    <row r="6" spans="1:9" x14ac:dyDescent="0.25">
      <c r="A6" s="172" t="s">
        <v>78</v>
      </c>
      <c r="B6" s="172" t="s">
        <v>127</v>
      </c>
      <c r="C6" s="172" t="s">
        <v>127</v>
      </c>
      <c r="D6" s="172" t="s">
        <v>127</v>
      </c>
      <c r="E6" s="172" t="s">
        <v>127</v>
      </c>
      <c r="F6" s="172" t="s">
        <v>127</v>
      </c>
      <c r="H6" s="172" t="s">
        <v>127</v>
      </c>
      <c r="I6" s="172" t="s">
        <v>127</v>
      </c>
    </row>
    <row r="7" spans="1:9" x14ac:dyDescent="0.25">
      <c r="A7" s="172" t="s">
        <v>61</v>
      </c>
    </row>
    <row r="8" spans="1:9" x14ac:dyDescent="0.25">
      <c r="A8" s="172" t="s">
        <v>77</v>
      </c>
      <c r="G8" s="172" t="s">
        <v>127</v>
      </c>
    </row>
    <row r="9" spans="1:9" x14ac:dyDescent="0.25">
      <c r="A9" s="172" t="s">
        <v>48</v>
      </c>
      <c r="C9" s="172" t="s">
        <v>107</v>
      </c>
      <c r="F9" s="172" t="s">
        <v>107</v>
      </c>
    </row>
    <row r="10" spans="1:9" x14ac:dyDescent="0.25">
      <c r="A10" s="172" t="s">
        <v>20</v>
      </c>
      <c r="G10" s="172" t="s">
        <v>116</v>
      </c>
    </row>
    <row r="11" spans="1:9" x14ac:dyDescent="0.25">
      <c r="A11" s="174" t="s">
        <v>126</v>
      </c>
      <c r="D11" s="172" t="s">
        <v>107</v>
      </c>
      <c r="I11" s="172" t="s">
        <v>107</v>
      </c>
    </row>
    <row r="12" spans="1:9" x14ac:dyDescent="0.25">
      <c r="A12" s="174" t="s">
        <v>125</v>
      </c>
      <c r="C12" s="172" t="s">
        <v>107</v>
      </c>
    </row>
    <row r="13" spans="1:9" x14ac:dyDescent="0.25">
      <c r="A13" s="174" t="s">
        <v>124</v>
      </c>
      <c r="F13" s="172" t="s">
        <v>107</v>
      </c>
      <c r="I13" s="172" t="s">
        <v>107</v>
      </c>
    </row>
    <row r="14" spans="1:9" x14ac:dyDescent="0.25">
      <c r="A14" s="173" t="s">
        <v>71</v>
      </c>
      <c r="G14" s="172" t="s">
        <v>116</v>
      </c>
    </row>
    <row r="15" spans="1:9" x14ac:dyDescent="0.25">
      <c r="A15" s="173" t="s">
        <v>123</v>
      </c>
      <c r="C15" s="172" t="s">
        <v>110</v>
      </c>
      <c r="D15" s="172" t="s">
        <v>107</v>
      </c>
      <c r="F15" s="172" t="s">
        <v>110</v>
      </c>
      <c r="G15" s="172" t="s">
        <v>107</v>
      </c>
      <c r="H15" s="172" t="s">
        <v>116</v>
      </c>
      <c r="I15" s="172" t="s">
        <v>107</v>
      </c>
    </row>
    <row r="16" spans="1:9" x14ac:dyDescent="0.25">
      <c r="A16" s="173" t="s">
        <v>50</v>
      </c>
      <c r="E16" s="172" t="s">
        <v>107</v>
      </c>
      <c r="F16" s="172" t="s">
        <v>107</v>
      </c>
      <c r="I16" s="172" t="s">
        <v>107</v>
      </c>
    </row>
    <row r="17" spans="1:9" x14ac:dyDescent="0.25">
      <c r="A17" s="173" t="s">
        <v>122</v>
      </c>
      <c r="B17" s="172" t="s">
        <v>116</v>
      </c>
      <c r="C17" s="172" t="s">
        <v>116</v>
      </c>
      <c r="D17" s="172" t="s">
        <v>107</v>
      </c>
      <c r="E17" s="172" t="s">
        <v>116</v>
      </c>
      <c r="F17" s="172" t="s">
        <v>116</v>
      </c>
      <c r="G17" s="172" t="s">
        <v>116</v>
      </c>
      <c r="H17" s="172" t="s">
        <v>110</v>
      </c>
      <c r="I17" s="172" t="s">
        <v>107</v>
      </c>
    </row>
    <row r="18" spans="1:9" x14ac:dyDescent="0.25">
      <c r="A18" s="173" t="s">
        <v>43</v>
      </c>
      <c r="G18" s="172" t="s">
        <v>107</v>
      </c>
      <c r="H18" s="172" t="s">
        <v>116</v>
      </c>
    </row>
    <row r="19" spans="1:9" x14ac:dyDescent="0.25">
      <c r="A19" s="173" t="s">
        <v>121</v>
      </c>
      <c r="I19" s="172" t="s">
        <v>107</v>
      </c>
    </row>
    <row r="20" spans="1:9" x14ac:dyDescent="0.25">
      <c r="A20" s="173" t="s">
        <v>120</v>
      </c>
      <c r="G20" s="172" t="s">
        <v>110</v>
      </c>
      <c r="H20" s="172" t="s">
        <v>116</v>
      </c>
    </row>
    <row r="21" spans="1:9" x14ac:dyDescent="0.25">
      <c r="A21" s="173" t="s">
        <v>119</v>
      </c>
      <c r="C21" s="172" t="s">
        <v>107</v>
      </c>
      <c r="F21" s="172" t="s">
        <v>116</v>
      </c>
      <c r="H21" s="172" t="s">
        <v>107</v>
      </c>
    </row>
    <row r="22" spans="1:9" x14ac:dyDescent="0.25">
      <c r="A22" s="173" t="s">
        <v>76</v>
      </c>
      <c r="G22" s="172" t="s">
        <v>107</v>
      </c>
    </row>
    <row r="23" spans="1:9" x14ac:dyDescent="0.25">
      <c r="A23" s="173" t="s">
        <v>46</v>
      </c>
      <c r="C23" s="172" t="s">
        <v>107</v>
      </c>
      <c r="E23" s="172" t="s">
        <v>107</v>
      </c>
      <c r="F23" s="172" t="s">
        <v>107</v>
      </c>
    </row>
    <row r="24" spans="1:9" x14ac:dyDescent="0.25">
      <c r="A24" s="173" t="s">
        <v>118</v>
      </c>
      <c r="F24" s="172" t="s">
        <v>107</v>
      </c>
    </row>
    <row r="25" spans="1:9" x14ac:dyDescent="0.25">
      <c r="A25" s="173" t="s">
        <v>117</v>
      </c>
      <c r="F25" s="172" t="s">
        <v>116</v>
      </c>
    </row>
    <row r="26" spans="1:9" x14ac:dyDescent="0.25">
      <c r="A26" s="173" t="s">
        <v>115</v>
      </c>
      <c r="F26" s="172" t="s">
        <v>107</v>
      </c>
    </row>
    <row r="27" spans="1:9" x14ac:dyDescent="0.25">
      <c r="A27" s="173" t="s">
        <v>114</v>
      </c>
      <c r="D27" s="172" t="s">
        <v>107</v>
      </c>
      <c r="E27" s="172" t="s">
        <v>107</v>
      </c>
    </row>
    <row r="28" spans="1:9" x14ac:dyDescent="0.25">
      <c r="A28" s="173" t="s">
        <v>113</v>
      </c>
      <c r="D28" s="172" t="s">
        <v>107</v>
      </c>
    </row>
    <row r="29" spans="1:9" x14ac:dyDescent="0.25">
      <c r="A29" s="173" t="s">
        <v>112</v>
      </c>
      <c r="C29" s="172" t="s">
        <v>107</v>
      </c>
    </row>
    <row r="30" spans="1:9" x14ac:dyDescent="0.25">
      <c r="A30" s="173" t="s">
        <v>111</v>
      </c>
      <c r="C30" s="172" t="s">
        <v>110</v>
      </c>
    </row>
    <row r="31" spans="1:9" x14ac:dyDescent="0.25">
      <c r="A31" s="173" t="s">
        <v>109</v>
      </c>
      <c r="C31" s="172" t="s">
        <v>107</v>
      </c>
    </row>
    <row r="32" spans="1:9" x14ac:dyDescent="0.25">
      <c r="A32" s="173" t="s">
        <v>108</v>
      </c>
      <c r="C32" s="172" t="s">
        <v>107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sheetViews>
  <sheetFormatPr defaultColWidth="9.85546875" defaultRowHeight="15.75" customHeight="1" x14ac:dyDescent="0.25"/>
  <cols>
    <col min="1" max="1" width="10.140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8" width="2.7109375" style="67" customWidth="1"/>
    <col min="9" max="10" width="3.140625" style="67" customWidth="1"/>
    <col min="11" max="11" width="28.4257812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44"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46" t="s">
        <v>7</v>
      </c>
      <c r="B2" s="147"/>
      <c r="C2" s="32" t="s">
        <v>8</v>
      </c>
      <c r="D2" s="101">
        <f>S6</f>
        <v>13</v>
      </c>
      <c r="E2" s="56"/>
      <c r="F2" s="32" t="s">
        <v>9</v>
      </c>
      <c r="G2" s="129">
        <f>S4</f>
        <v>0.60000000000000009</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87" t="s">
        <v>15</v>
      </c>
      <c r="F3" s="60" t="s">
        <v>16</v>
      </c>
      <c r="G3" s="60" t="s">
        <v>17</v>
      </c>
      <c r="H3" s="85"/>
      <c r="I3" s="28"/>
      <c r="J3" s="131"/>
      <c r="K3" s="94" t="s">
        <v>18</v>
      </c>
      <c r="L3" s="123">
        <v>50</v>
      </c>
      <c r="M3" s="12"/>
      <c r="N3" s="134" t="s">
        <v>19</v>
      </c>
      <c r="O3" s="23"/>
      <c r="P3" s="23"/>
      <c r="Q3" s="23"/>
      <c r="R3" s="23"/>
      <c r="S3" s="23">
        <f>((L3*L4)*(L5))*(1/1000)</f>
        <v>0.1</v>
      </c>
      <c r="T3" s="23"/>
      <c r="U3" s="43"/>
    </row>
    <row r="4" spans="1:23" s="133" customFormat="1" ht="16.5" customHeight="1" x14ac:dyDescent="0.25">
      <c r="A4" s="120"/>
      <c r="B4" s="26" t="s">
        <v>20</v>
      </c>
      <c r="C4" s="130">
        <f t="shared" ref="C4:C35" si="0">TRUNC(G4)</f>
        <v>0</v>
      </c>
      <c r="D4" s="75">
        <v>0</v>
      </c>
      <c r="E4" s="5">
        <f t="shared" ref="E4:E35" si="1">$G$2</f>
        <v>0.60000000000000009</v>
      </c>
      <c r="F4" s="51">
        <f t="shared" ref="F4:F35" si="2">1/$D$2</f>
        <v>7.6923076923076927E-2</v>
      </c>
      <c r="G4" s="15">
        <f t="shared" ref="G4:G35" si="3">((D4/E4)*(F4))*(1000/1)</f>
        <v>0</v>
      </c>
      <c r="H4" s="16"/>
      <c r="I4" s="74"/>
      <c r="J4" s="115"/>
      <c r="K4" s="20" t="s">
        <v>21</v>
      </c>
      <c r="L4" s="35">
        <v>2</v>
      </c>
      <c r="M4" s="12"/>
      <c r="N4" s="134" t="s">
        <v>22</v>
      </c>
      <c r="O4" s="24"/>
      <c r="P4" s="24"/>
      <c r="Q4" s="24"/>
      <c r="R4" s="24"/>
      <c r="S4" s="10">
        <f>S3*L6</f>
        <v>0.60000000000000009</v>
      </c>
      <c r="T4" s="24"/>
      <c r="U4" s="43"/>
      <c r="V4" s="67"/>
      <c r="W4" s="106"/>
    </row>
    <row r="5" spans="1:23" ht="16.5" customHeight="1" x14ac:dyDescent="0.25">
      <c r="A5" s="120"/>
      <c r="B5" s="26" t="s">
        <v>23</v>
      </c>
      <c r="C5" s="130">
        <f t="shared" si="0"/>
        <v>256</v>
      </c>
      <c r="D5" s="75">
        <v>2</v>
      </c>
      <c r="E5" s="5">
        <f t="shared" si="1"/>
        <v>0.60000000000000009</v>
      </c>
      <c r="F5" s="51">
        <f t="shared" si="2"/>
        <v>7.6923076923076927E-2</v>
      </c>
      <c r="G5" s="15">
        <f t="shared" si="3"/>
        <v>256.41025641025641</v>
      </c>
      <c r="H5" s="16"/>
      <c r="I5" s="28"/>
      <c r="J5" s="131"/>
      <c r="K5" s="94" t="s">
        <v>24</v>
      </c>
      <c r="L5" s="123">
        <v>1</v>
      </c>
      <c r="M5" s="12"/>
      <c r="N5" s="134" t="s">
        <v>25</v>
      </c>
      <c r="O5" s="23"/>
      <c r="P5" s="23"/>
      <c r="Q5" s="23"/>
      <c r="R5" s="23"/>
      <c r="S5" s="19">
        <f>L7+L8</f>
        <v>130</v>
      </c>
      <c r="T5" s="23"/>
      <c r="U5" s="43"/>
    </row>
    <row r="6" spans="1:23" ht="16.5" customHeight="1" x14ac:dyDescent="0.25">
      <c r="A6" s="120"/>
      <c r="B6" s="26" t="s">
        <v>26</v>
      </c>
      <c r="C6" s="130">
        <f t="shared" si="0"/>
        <v>0</v>
      </c>
      <c r="D6" s="75">
        <v>0</v>
      </c>
      <c r="E6" s="5">
        <f t="shared" si="1"/>
        <v>0.60000000000000009</v>
      </c>
      <c r="F6" s="51">
        <f t="shared" si="2"/>
        <v>7.6923076923076927E-2</v>
      </c>
      <c r="G6" s="15">
        <f t="shared" si="3"/>
        <v>0</v>
      </c>
      <c r="H6" s="16"/>
      <c r="I6" s="28"/>
      <c r="K6" s="20" t="s">
        <v>27</v>
      </c>
      <c r="L6" s="35">
        <v>6</v>
      </c>
      <c r="M6" s="12"/>
      <c r="N6" s="134" t="s">
        <v>28</v>
      </c>
      <c r="O6" s="23"/>
      <c r="P6" s="23"/>
      <c r="Q6" s="23"/>
      <c r="R6" s="23"/>
      <c r="S6" s="10">
        <f>S5/L7</f>
        <v>13</v>
      </c>
      <c r="T6" s="23"/>
    </row>
    <row r="7" spans="1:23" ht="16.5" customHeight="1" x14ac:dyDescent="0.25">
      <c r="A7" s="120"/>
      <c r="B7" s="26" t="s">
        <v>29</v>
      </c>
      <c r="C7" s="130">
        <f t="shared" si="0"/>
        <v>0</v>
      </c>
      <c r="D7" s="75">
        <v>0</v>
      </c>
      <c r="E7" s="5">
        <f t="shared" si="1"/>
        <v>0.60000000000000009</v>
      </c>
      <c r="F7" s="51">
        <f t="shared" si="2"/>
        <v>7.6923076923076927E-2</v>
      </c>
      <c r="G7" s="15">
        <f t="shared" si="3"/>
        <v>0</v>
      </c>
      <c r="H7" s="16"/>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5">
        <f t="shared" si="1"/>
        <v>0.60000000000000009</v>
      </c>
      <c r="F8" s="51">
        <f t="shared" si="2"/>
        <v>7.6923076923076927E-2</v>
      </c>
      <c r="G8" s="15">
        <f t="shared" si="3"/>
        <v>0</v>
      </c>
      <c r="H8" s="16"/>
      <c r="I8" s="117"/>
      <c r="J8" s="77"/>
      <c r="K8" s="97" t="s">
        <v>33</v>
      </c>
      <c r="L8" s="35">
        <v>120</v>
      </c>
      <c r="M8" s="12"/>
      <c r="N8" s="134" t="s">
        <v>34</v>
      </c>
      <c r="O8" s="23"/>
      <c r="P8" s="23"/>
      <c r="Q8" s="23"/>
      <c r="R8" s="23"/>
      <c r="S8" s="23"/>
      <c r="T8" s="23"/>
    </row>
    <row r="9" spans="1:23" x14ac:dyDescent="0.25">
      <c r="A9" s="120"/>
      <c r="B9" s="26" t="s">
        <v>35</v>
      </c>
      <c r="C9" s="130">
        <f t="shared" si="0"/>
        <v>0</v>
      </c>
      <c r="D9" s="75">
        <v>0</v>
      </c>
      <c r="E9" s="5">
        <f t="shared" si="1"/>
        <v>0.60000000000000009</v>
      </c>
      <c r="F9" s="51">
        <f t="shared" si="2"/>
        <v>7.6923076923076927E-2</v>
      </c>
      <c r="G9" s="15">
        <f t="shared" si="3"/>
        <v>0</v>
      </c>
      <c r="H9" s="15"/>
      <c r="I9" s="92"/>
      <c r="J9" s="92"/>
      <c r="K9" s="92"/>
      <c r="L9" s="92"/>
      <c r="M9" s="106"/>
      <c r="N9" s="95"/>
    </row>
    <row r="10" spans="1:23" x14ac:dyDescent="0.25">
      <c r="A10" s="120"/>
      <c r="B10" s="26" t="s">
        <v>36</v>
      </c>
      <c r="C10" s="130">
        <f t="shared" si="0"/>
        <v>0</v>
      </c>
      <c r="D10" s="75">
        <v>0</v>
      </c>
      <c r="E10" s="5">
        <f t="shared" si="1"/>
        <v>0.60000000000000009</v>
      </c>
      <c r="F10" s="51">
        <f t="shared" si="2"/>
        <v>7.6923076923076927E-2</v>
      </c>
      <c r="G10" s="15">
        <f t="shared" si="3"/>
        <v>0</v>
      </c>
      <c r="H10" s="15"/>
      <c r="I10" s="106"/>
      <c r="J10" s="106"/>
      <c r="K10" s="106"/>
      <c r="L10" s="106"/>
      <c r="M10" s="106"/>
    </row>
    <row r="11" spans="1:23" x14ac:dyDescent="0.25">
      <c r="A11" s="120"/>
      <c r="B11" s="26" t="s">
        <v>37</v>
      </c>
      <c r="C11" s="130">
        <f t="shared" si="0"/>
        <v>0</v>
      </c>
      <c r="D11" s="75">
        <v>0</v>
      </c>
      <c r="E11" s="5">
        <f t="shared" si="1"/>
        <v>0.60000000000000009</v>
      </c>
      <c r="F11" s="51">
        <f t="shared" si="2"/>
        <v>7.6923076923076927E-2</v>
      </c>
      <c r="G11" s="15">
        <f t="shared" si="3"/>
        <v>0</v>
      </c>
      <c r="H11" s="15"/>
      <c r="I11" s="4"/>
      <c r="J11" s="4"/>
      <c r="K11" s="4"/>
      <c r="L11" s="4"/>
      <c r="M11" s="4"/>
      <c r="N11" s="65"/>
      <c r="O11" s="65"/>
      <c r="P11" s="65"/>
    </row>
    <row r="12" spans="1:23" x14ac:dyDescent="0.25">
      <c r="A12" s="120"/>
      <c r="B12" s="26" t="s">
        <v>38</v>
      </c>
      <c r="C12" s="130">
        <f t="shared" si="0"/>
        <v>2692</v>
      </c>
      <c r="D12" s="75">
        <v>21</v>
      </c>
      <c r="E12" s="5">
        <f t="shared" si="1"/>
        <v>0.60000000000000009</v>
      </c>
      <c r="F12" s="51">
        <f t="shared" si="2"/>
        <v>7.6923076923076927E-2</v>
      </c>
      <c r="G12" s="15">
        <f t="shared" si="3"/>
        <v>2692.3076923076919</v>
      </c>
      <c r="H12" s="141"/>
      <c r="I12" s="151" t="s">
        <v>39</v>
      </c>
      <c r="J12" s="152"/>
      <c r="K12" s="152"/>
      <c r="L12" s="14"/>
      <c r="M12" s="14"/>
      <c r="N12" s="14"/>
      <c r="O12" s="14"/>
      <c r="P12" s="37"/>
      <c r="Q12" s="39"/>
    </row>
    <row r="13" spans="1:23" x14ac:dyDescent="0.25">
      <c r="A13" s="120"/>
      <c r="B13" s="26" t="s">
        <v>40</v>
      </c>
      <c r="C13" s="130">
        <f t="shared" si="0"/>
        <v>0</v>
      </c>
      <c r="D13" s="75">
        <v>0</v>
      </c>
      <c r="E13" s="5">
        <f t="shared" si="1"/>
        <v>0.60000000000000009</v>
      </c>
      <c r="F13" s="51">
        <f t="shared" si="2"/>
        <v>7.6923076923076927E-2</v>
      </c>
      <c r="G13" s="15">
        <f t="shared" si="3"/>
        <v>0</v>
      </c>
      <c r="H13" s="141"/>
      <c r="I13" s="153" t="s">
        <v>41</v>
      </c>
      <c r="J13" s="154"/>
      <c r="K13" s="154"/>
      <c r="L13" s="154"/>
      <c r="M13" s="154"/>
      <c r="N13" s="154"/>
      <c r="O13" s="31"/>
      <c r="P13" s="114"/>
      <c r="Q13" s="39"/>
    </row>
    <row r="14" spans="1:23" s="67" customFormat="1" x14ac:dyDescent="0.25">
      <c r="A14" s="120"/>
      <c r="B14" s="26" t="s">
        <v>42</v>
      </c>
      <c r="C14" s="130">
        <f t="shared" si="0"/>
        <v>128</v>
      </c>
      <c r="D14" s="75">
        <v>1</v>
      </c>
      <c r="E14" s="5">
        <f t="shared" si="1"/>
        <v>0.60000000000000009</v>
      </c>
      <c r="F14" s="51">
        <f t="shared" si="2"/>
        <v>7.6923076923076927E-2</v>
      </c>
      <c r="G14" s="15">
        <f t="shared" si="3"/>
        <v>128.2051282051282</v>
      </c>
      <c r="H14" s="141"/>
      <c r="I14" s="86"/>
      <c r="J14" s="31"/>
      <c r="K14" s="31"/>
      <c r="L14" s="31"/>
      <c r="M14" s="31"/>
      <c r="N14" s="31"/>
      <c r="O14" s="31"/>
      <c r="P14" s="114"/>
      <c r="Q14" s="78"/>
      <c r="R14" s="106"/>
      <c r="S14" s="106"/>
      <c r="T14" s="106"/>
      <c r="U14" s="106"/>
      <c r="V14" s="106"/>
      <c r="W14" s="106"/>
    </row>
    <row r="15" spans="1:23" s="67" customFormat="1" x14ac:dyDescent="0.25">
      <c r="A15" s="120"/>
      <c r="B15" s="26" t="s">
        <v>43</v>
      </c>
      <c r="C15" s="130">
        <f t="shared" si="0"/>
        <v>0</v>
      </c>
      <c r="D15" s="75">
        <v>0</v>
      </c>
      <c r="E15" s="5">
        <f t="shared" si="1"/>
        <v>0.60000000000000009</v>
      </c>
      <c r="F15" s="51">
        <f t="shared" si="2"/>
        <v>7.6923076923076927E-2</v>
      </c>
      <c r="G15" s="15">
        <f t="shared" si="3"/>
        <v>0</v>
      </c>
      <c r="H15" s="141"/>
      <c r="I15" s="86"/>
      <c r="J15" s="31"/>
      <c r="K15" s="31"/>
      <c r="L15" s="31"/>
      <c r="M15" s="31"/>
      <c r="N15" s="31"/>
      <c r="O15" s="31"/>
      <c r="P15" s="114"/>
      <c r="Q15" s="78"/>
      <c r="R15" s="106"/>
      <c r="S15" s="106"/>
      <c r="T15" s="106"/>
      <c r="U15" s="106"/>
      <c r="V15" s="106"/>
      <c r="W15" s="106"/>
    </row>
    <row r="16" spans="1:23" s="67" customFormat="1" x14ac:dyDescent="0.25">
      <c r="A16" s="120"/>
      <c r="B16" s="26" t="s">
        <v>44</v>
      </c>
      <c r="C16" s="130">
        <f t="shared" si="0"/>
        <v>0</v>
      </c>
      <c r="D16" s="75">
        <v>0</v>
      </c>
      <c r="E16" s="5">
        <f t="shared" si="1"/>
        <v>0.60000000000000009</v>
      </c>
      <c r="F16" s="51">
        <f t="shared" si="2"/>
        <v>7.6923076923076927E-2</v>
      </c>
      <c r="G16" s="15">
        <f t="shared" si="3"/>
        <v>0</v>
      </c>
      <c r="H16" s="141"/>
      <c r="I16" s="86"/>
      <c r="J16" s="31"/>
      <c r="K16" s="31"/>
      <c r="L16" s="31"/>
      <c r="M16" s="31"/>
      <c r="N16" s="31"/>
      <c r="O16" s="31"/>
      <c r="P16" s="114"/>
      <c r="Q16" s="78"/>
      <c r="R16" s="106"/>
      <c r="S16" s="106"/>
      <c r="T16" s="106"/>
      <c r="U16" s="106"/>
      <c r="V16" s="106"/>
      <c r="W16" s="106"/>
    </row>
    <row r="17" spans="1:23" s="67" customFormat="1" x14ac:dyDescent="0.25">
      <c r="A17" s="120"/>
      <c r="B17" s="26" t="s">
        <v>45</v>
      </c>
      <c r="C17" s="130">
        <f t="shared" si="0"/>
        <v>0</v>
      </c>
      <c r="D17" s="75">
        <v>0</v>
      </c>
      <c r="E17" s="5">
        <f t="shared" si="1"/>
        <v>0.60000000000000009</v>
      </c>
      <c r="F17" s="51">
        <f t="shared" si="2"/>
        <v>7.6923076923076927E-2</v>
      </c>
      <c r="G17" s="15">
        <f t="shared" si="3"/>
        <v>0</v>
      </c>
      <c r="H17" s="141"/>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5">
        <f t="shared" si="1"/>
        <v>0.60000000000000009</v>
      </c>
      <c r="F18" s="51">
        <f t="shared" si="2"/>
        <v>7.6923076923076927E-2</v>
      </c>
      <c r="G18" s="15">
        <f t="shared" si="3"/>
        <v>0</v>
      </c>
      <c r="H18" s="15"/>
      <c r="I18" s="64"/>
      <c r="J18" s="64"/>
      <c r="K18" s="64"/>
      <c r="L18" s="64"/>
      <c r="M18" s="64"/>
      <c r="N18" s="64"/>
      <c r="O18" s="64"/>
      <c r="P18" s="64"/>
      <c r="Q18" s="106"/>
      <c r="R18" s="106"/>
      <c r="S18" s="106"/>
      <c r="T18" s="106"/>
      <c r="U18" s="106"/>
      <c r="V18" s="106"/>
      <c r="W18" s="106"/>
    </row>
    <row r="19" spans="1:23" s="67" customFormat="1" x14ac:dyDescent="0.25">
      <c r="A19" s="120"/>
      <c r="B19" s="26" t="s">
        <v>47</v>
      </c>
      <c r="C19" s="130">
        <f t="shared" si="0"/>
        <v>0</v>
      </c>
      <c r="D19" s="75">
        <v>0</v>
      </c>
      <c r="E19" s="5">
        <f t="shared" si="1"/>
        <v>0.60000000000000009</v>
      </c>
      <c r="F19" s="51">
        <f t="shared" si="2"/>
        <v>7.6923076923076927E-2</v>
      </c>
      <c r="G19" s="15">
        <f t="shared" si="3"/>
        <v>0</v>
      </c>
      <c r="H19" s="15"/>
      <c r="I19" s="106"/>
      <c r="J19" s="106"/>
      <c r="K19" s="106"/>
      <c r="L19" s="106"/>
      <c r="M19" s="106"/>
      <c r="N19" s="106"/>
      <c r="O19" s="106"/>
      <c r="P19" s="106"/>
      <c r="Q19" s="106"/>
      <c r="R19" s="106"/>
      <c r="S19" s="106"/>
      <c r="T19" s="106"/>
      <c r="U19" s="106"/>
      <c r="V19" s="106"/>
      <c r="W19" s="106"/>
    </row>
    <row r="20" spans="1:23" s="67" customFormat="1" x14ac:dyDescent="0.25">
      <c r="A20" s="120"/>
      <c r="B20" s="26" t="s">
        <v>48</v>
      </c>
      <c r="C20" s="130">
        <f t="shared" si="0"/>
        <v>0</v>
      </c>
      <c r="D20" s="75">
        <v>0</v>
      </c>
      <c r="E20" s="5">
        <f t="shared" si="1"/>
        <v>0.60000000000000009</v>
      </c>
      <c r="F20" s="51">
        <f t="shared" si="2"/>
        <v>7.6923076923076927E-2</v>
      </c>
      <c r="G20" s="15">
        <f t="shared" si="3"/>
        <v>0</v>
      </c>
      <c r="H20" s="15"/>
      <c r="I20" s="106"/>
      <c r="J20" s="106"/>
      <c r="K20" s="106"/>
      <c r="L20" s="106"/>
      <c r="M20" s="106"/>
      <c r="N20" s="106"/>
      <c r="O20" s="106"/>
      <c r="P20" s="106"/>
      <c r="Q20" s="106"/>
      <c r="R20" s="106"/>
      <c r="S20" s="106"/>
      <c r="T20" s="106"/>
      <c r="U20" s="106"/>
      <c r="V20" s="106"/>
      <c r="W20" s="106"/>
    </row>
    <row r="21" spans="1:23" s="67" customFormat="1" x14ac:dyDescent="0.25">
      <c r="A21" s="120"/>
      <c r="B21" s="26" t="s">
        <v>49</v>
      </c>
      <c r="C21" s="130">
        <f t="shared" si="0"/>
        <v>0</v>
      </c>
      <c r="D21" s="75">
        <v>0</v>
      </c>
      <c r="E21" s="5">
        <f t="shared" si="1"/>
        <v>0.60000000000000009</v>
      </c>
      <c r="F21" s="51">
        <f t="shared" si="2"/>
        <v>7.6923076923076927E-2</v>
      </c>
      <c r="G21" s="15">
        <f t="shared" si="3"/>
        <v>0</v>
      </c>
      <c r="H21" s="15"/>
      <c r="I21" s="106"/>
      <c r="J21" s="106"/>
      <c r="K21" s="106"/>
      <c r="L21" s="106"/>
      <c r="M21" s="106"/>
      <c r="N21" s="106"/>
      <c r="O21" s="106"/>
      <c r="P21" s="106"/>
      <c r="Q21" s="106"/>
      <c r="R21" s="106"/>
      <c r="S21" s="106"/>
      <c r="T21" s="106"/>
      <c r="U21" s="106"/>
      <c r="V21" s="106"/>
      <c r="W21" s="106"/>
    </row>
    <row r="22" spans="1:23" s="67" customFormat="1" x14ac:dyDescent="0.25">
      <c r="A22" s="120"/>
      <c r="B22" s="26" t="s">
        <v>50</v>
      </c>
      <c r="C22" s="130">
        <f t="shared" si="0"/>
        <v>0</v>
      </c>
      <c r="D22" s="75">
        <v>0</v>
      </c>
      <c r="E22" s="5">
        <f t="shared" si="1"/>
        <v>0.60000000000000009</v>
      </c>
      <c r="F22" s="51">
        <f t="shared" si="2"/>
        <v>7.6923076923076927E-2</v>
      </c>
      <c r="G22" s="15">
        <f t="shared" si="3"/>
        <v>0</v>
      </c>
      <c r="H22" s="15"/>
      <c r="I22" s="106"/>
      <c r="J22" s="106"/>
      <c r="K22" s="106"/>
      <c r="L22" s="106"/>
      <c r="M22" s="106"/>
      <c r="N22" s="106"/>
      <c r="O22" s="106"/>
      <c r="P22" s="106"/>
      <c r="Q22" s="106"/>
      <c r="R22" s="106"/>
      <c r="S22" s="106"/>
      <c r="T22" s="106"/>
      <c r="U22" s="106"/>
      <c r="V22" s="106"/>
      <c r="W22" s="106"/>
    </row>
    <row r="23" spans="1:23" s="67" customFormat="1" x14ac:dyDescent="0.25">
      <c r="A23" s="120"/>
      <c r="B23" s="26" t="s">
        <v>51</v>
      </c>
      <c r="C23" s="130">
        <f t="shared" si="0"/>
        <v>0</v>
      </c>
      <c r="D23" s="75">
        <v>0</v>
      </c>
      <c r="E23" s="5">
        <f t="shared" si="1"/>
        <v>0.60000000000000009</v>
      </c>
      <c r="F23" s="51">
        <f t="shared" si="2"/>
        <v>7.6923076923076927E-2</v>
      </c>
      <c r="G23" s="15">
        <f t="shared" si="3"/>
        <v>0</v>
      </c>
      <c r="H23" s="15"/>
      <c r="I23" s="106"/>
      <c r="J23" s="106"/>
      <c r="K23" s="106"/>
      <c r="L23" s="106"/>
      <c r="M23" s="106"/>
      <c r="N23" s="106"/>
      <c r="O23" s="106"/>
      <c r="P23" s="106"/>
      <c r="Q23" s="106"/>
      <c r="R23" s="106"/>
      <c r="S23" s="106"/>
      <c r="T23" s="106"/>
      <c r="U23" s="106"/>
      <c r="V23" s="106"/>
      <c r="W23" s="106"/>
    </row>
    <row r="24" spans="1:23" s="67" customFormat="1" x14ac:dyDescent="0.25">
      <c r="A24" s="120"/>
      <c r="B24" s="26" t="s">
        <v>52</v>
      </c>
      <c r="C24" s="130">
        <f t="shared" si="0"/>
        <v>0</v>
      </c>
      <c r="D24" s="75">
        <v>0</v>
      </c>
      <c r="E24" s="5">
        <f t="shared" si="1"/>
        <v>0.60000000000000009</v>
      </c>
      <c r="F24" s="51">
        <f t="shared" si="2"/>
        <v>7.6923076923076927E-2</v>
      </c>
      <c r="G24" s="15">
        <f t="shared" si="3"/>
        <v>0</v>
      </c>
      <c r="H24" s="15"/>
      <c r="I24" s="106"/>
      <c r="J24" s="106"/>
      <c r="K24" s="106"/>
      <c r="L24" s="106"/>
      <c r="M24" s="106"/>
      <c r="N24" s="106"/>
      <c r="O24" s="106"/>
      <c r="P24" s="106"/>
      <c r="Q24" s="106"/>
      <c r="R24" s="106"/>
      <c r="S24" s="106"/>
      <c r="T24" s="106"/>
      <c r="U24" s="106"/>
      <c r="V24" s="106"/>
      <c r="W24" s="106"/>
    </row>
    <row r="25" spans="1:23" s="67" customFormat="1" x14ac:dyDescent="0.25">
      <c r="A25" s="120"/>
      <c r="B25" s="26" t="s">
        <v>53</v>
      </c>
      <c r="C25" s="130">
        <f t="shared" si="0"/>
        <v>0</v>
      </c>
      <c r="D25" s="75">
        <v>0</v>
      </c>
      <c r="E25" s="5">
        <f t="shared" si="1"/>
        <v>0.60000000000000009</v>
      </c>
      <c r="F25" s="51">
        <f t="shared" si="2"/>
        <v>7.6923076923076927E-2</v>
      </c>
      <c r="G25" s="15">
        <f t="shared" si="3"/>
        <v>0</v>
      </c>
      <c r="H25" s="15"/>
      <c r="I25" s="106"/>
      <c r="J25" s="106"/>
      <c r="K25" s="106"/>
      <c r="L25" s="106"/>
      <c r="M25" s="106"/>
      <c r="N25" s="106"/>
      <c r="O25" s="106"/>
      <c r="P25" s="106"/>
      <c r="Q25" s="106"/>
      <c r="R25" s="106"/>
      <c r="S25" s="106"/>
      <c r="T25" s="106"/>
      <c r="U25" s="106"/>
      <c r="V25" s="106"/>
      <c r="W25" s="106"/>
    </row>
    <row r="26" spans="1:23" s="67" customFormat="1" x14ac:dyDescent="0.25">
      <c r="A26" s="120"/>
      <c r="B26" s="26" t="s">
        <v>54</v>
      </c>
      <c r="C26" s="130">
        <f t="shared" si="0"/>
        <v>0</v>
      </c>
      <c r="D26" s="75">
        <v>0</v>
      </c>
      <c r="E26" s="5">
        <f t="shared" si="1"/>
        <v>0.60000000000000009</v>
      </c>
      <c r="F26" s="51">
        <f t="shared" si="2"/>
        <v>7.6923076923076927E-2</v>
      </c>
      <c r="G26" s="15">
        <f t="shared" si="3"/>
        <v>0</v>
      </c>
      <c r="H26" s="15"/>
      <c r="I26" s="106"/>
      <c r="J26" s="106"/>
      <c r="K26" s="106"/>
      <c r="L26" s="106"/>
      <c r="M26" s="106"/>
      <c r="N26" s="106"/>
      <c r="O26" s="106"/>
      <c r="P26" s="106"/>
      <c r="Q26" s="106"/>
      <c r="R26" s="106"/>
      <c r="S26" s="106"/>
      <c r="T26" s="106"/>
      <c r="U26" s="106"/>
      <c r="V26" s="106"/>
      <c r="W26" s="106"/>
    </row>
    <row r="27" spans="1:23" s="67" customFormat="1" x14ac:dyDescent="0.25">
      <c r="A27" s="120"/>
      <c r="B27" s="26" t="s">
        <v>55</v>
      </c>
      <c r="C27" s="130">
        <f t="shared" si="0"/>
        <v>0</v>
      </c>
      <c r="D27" s="75">
        <v>0</v>
      </c>
      <c r="E27" s="5">
        <f t="shared" si="1"/>
        <v>0.60000000000000009</v>
      </c>
      <c r="F27" s="51">
        <f t="shared" si="2"/>
        <v>7.6923076923076927E-2</v>
      </c>
      <c r="G27" s="15">
        <f t="shared" si="3"/>
        <v>0</v>
      </c>
      <c r="H27" s="15"/>
      <c r="I27" s="106"/>
      <c r="J27" s="106"/>
      <c r="K27" s="106"/>
      <c r="L27" s="106"/>
      <c r="M27" s="106"/>
      <c r="N27" s="106"/>
      <c r="O27" s="106"/>
      <c r="P27" s="106"/>
      <c r="Q27" s="106"/>
      <c r="R27" s="106"/>
      <c r="S27" s="106"/>
      <c r="T27" s="106"/>
      <c r="U27" s="106"/>
      <c r="V27" s="106"/>
      <c r="W27" s="106"/>
    </row>
    <row r="28" spans="1:23" s="67" customFormat="1" x14ac:dyDescent="0.25">
      <c r="A28" s="120"/>
      <c r="B28" s="26" t="s">
        <v>56</v>
      </c>
      <c r="C28" s="130">
        <f t="shared" si="0"/>
        <v>0</v>
      </c>
      <c r="D28" s="75">
        <v>0</v>
      </c>
      <c r="E28" s="5">
        <f t="shared" si="1"/>
        <v>0.60000000000000009</v>
      </c>
      <c r="F28" s="51">
        <f t="shared" si="2"/>
        <v>7.6923076923076927E-2</v>
      </c>
      <c r="G28" s="15">
        <f t="shared" si="3"/>
        <v>0</v>
      </c>
      <c r="H28" s="15"/>
      <c r="I28" s="106"/>
      <c r="J28" s="106"/>
      <c r="K28" s="106"/>
      <c r="L28" s="106"/>
      <c r="M28" s="106"/>
      <c r="N28" s="106"/>
      <c r="O28" s="106"/>
      <c r="P28" s="106"/>
      <c r="Q28" s="106"/>
      <c r="R28" s="106"/>
      <c r="S28" s="106"/>
      <c r="T28" s="106"/>
      <c r="U28" s="106"/>
      <c r="V28" s="106"/>
      <c r="W28" s="106"/>
    </row>
    <row r="29" spans="1:23" s="67" customFormat="1" x14ac:dyDescent="0.25">
      <c r="A29" s="120"/>
      <c r="B29" s="26" t="s">
        <v>57</v>
      </c>
      <c r="C29" s="130">
        <f t="shared" si="0"/>
        <v>0</v>
      </c>
      <c r="D29" s="75">
        <v>0</v>
      </c>
      <c r="E29" s="5">
        <f t="shared" si="1"/>
        <v>0.60000000000000009</v>
      </c>
      <c r="F29" s="51">
        <f t="shared" si="2"/>
        <v>7.6923076923076927E-2</v>
      </c>
      <c r="G29" s="15">
        <f t="shared" si="3"/>
        <v>0</v>
      </c>
      <c r="H29" s="15"/>
      <c r="I29" s="106"/>
      <c r="J29" s="106"/>
      <c r="K29" s="106"/>
      <c r="L29" s="106"/>
      <c r="M29" s="106"/>
      <c r="N29" s="106"/>
      <c r="O29" s="106"/>
      <c r="P29" s="106"/>
      <c r="Q29" s="106"/>
      <c r="R29" s="106"/>
      <c r="S29" s="106"/>
      <c r="T29" s="106"/>
      <c r="U29" s="106"/>
      <c r="V29" s="106"/>
      <c r="W29" s="106"/>
    </row>
    <row r="30" spans="1:23" s="67" customFormat="1" x14ac:dyDescent="0.25">
      <c r="A30" s="120"/>
      <c r="B30" s="26" t="s">
        <v>58</v>
      </c>
      <c r="C30" s="130">
        <f t="shared" si="0"/>
        <v>0</v>
      </c>
      <c r="D30" s="75">
        <v>0</v>
      </c>
      <c r="E30" s="5">
        <f t="shared" si="1"/>
        <v>0.60000000000000009</v>
      </c>
      <c r="F30" s="51">
        <f t="shared" si="2"/>
        <v>7.6923076923076927E-2</v>
      </c>
      <c r="G30" s="15">
        <f t="shared" si="3"/>
        <v>0</v>
      </c>
      <c r="H30" s="15"/>
      <c r="I30" s="106"/>
      <c r="J30" s="106"/>
      <c r="K30" s="106"/>
      <c r="L30" s="106"/>
      <c r="M30" s="106"/>
      <c r="N30" s="106"/>
      <c r="O30" s="106"/>
      <c r="P30" s="106"/>
      <c r="Q30" s="106"/>
      <c r="R30" s="106"/>
      <c r="S30" s="106"/>
      <c r="T30" s="106"/>
      <c r="U30" s="106"/>
      <c r="V30" s="106"/>
      <c r="W30" s="106"/>
    </row>
    <row r="31" spans="1:23" s="67" customFormat="1" x14ac:dyDescent="0.25">
      <c r="A31" s="120"/>
      <c r="B31" s="26" t="s">
        <v>59</v>
      </c>
      <c r="C31" s="130">
        <f t="shared" si="0"/>
        <v>0</v>
      </c>
      <c r="D31" s="75">
        <v>0</v>
      </c>
      <c r="E31" s="5">
        <f t="shared" si="1"/>
        <v>0.60000000000000009</v>
      </c>
      <c r="F31" s="51">
        <f t="shared" si="2"/>
        <v>7.6923076923076927E-2</v>
      </c>
      <c r="G31" s="15">
        <f t="shared" si="3"/>
        <v>0</v>
      </c>
      <c r="H31" s="15"/>
      <c r="I31" s="106"/>
      <c r="J31" s="106"/>
      <c r="K31" s="106"/>
      <c r="L31" s="106"/>
      <c r="M31" s="106"/>
      <c r="N31" s="106"/>
      <c r="O31" s="106"/>
      <c r="P31" s="106"/>
      <c r="Q31" s="106"/>
      <c r="R31" s="106"/>
      <c r="S31" s="106"/>
      <c r="T31" s="106"/>
      <c r="U31" s="106"/>
      <c r="V31" s="106"/>
      <c r="W31" s="106"/>
    </row>
    <row r="32" spans="1:23" s="67" customFormat="1" x14ac:dyDescent="0.25">
      <c r="A32" s="120"/>
      <c r="B32" s="26" t="s">
        <v>60</v>
      </c>
      <c r="C32" s="130">
        <f t="shared" si="0"/>
        <v>0</v>
      </c>
      <c r="D32" s="75">
        <v>0</v>
      </c>
      <c r="E32" s="5">
        <f t="shared" si="1"/>
        <v>0.60000000000000009</v>
      </c>
      <c r="F32" s="51">
        <f t="shared" si="2"/>
        <v>7.6923076923076927E-2</v>
      </c>
      <c r="G32" s="15">
        <f t="shared" si="3"/>
        <v>0</v>
      </c>
      <c r="H32" s="15"/>
      <c r="I32" s="106"/>
      <c r="J32" s="106"/>
      <c r="K32" s="106"/>
      <c r="L32" s="106"/>
      <c r="M32" s="106"/>
      <c r="N32" s="106"/>
      <c r="O32" s="106"/>
      <c r="P32" s="106"/>
      <c r="Q32" s="106"/>
      <c r="R32" s="106"/>
      <c r="S32" s="106"/>
      <c r="T32" s="106"/>
      <c r="U32" s="106"/>
      <c r="V32" s="106"/>
      <c r="W32" s="106"/>
    </row>
    <row r="33" spans="1:23" s="67" customFormat="1" x14ac:dyDescent="0.25">
      <c r="A33" s="120"/>
      <c r="B33" s="26" t="s">
        <v>61</v>
      </c>
      <c r="C33" s="130">
        <f t="shared" si="0"/>
        <v>0</v>
      </c>
      <c r="D33" s="75">
        <v>0</v>
      </c>
      <c r="E33" s="5">
        <f t="shared" si="1"/>
        <v>0.60000000000000009</v>
      </c>
      <c r="F33" s="51">
        <f t="shared" si="2"/>
        <v>7.6923076923076927E-2</v>
      </c>
      <c r="G33" s="15">
        <f t="shared" si="3"/>
        <v>0</v>
      </c>
      <c r="H33" s="15"/>
      <c r="I33" s="106"/>
      <c r="J33" s="106"/>
      <c r="K33" s="106"/>
      <c r="L33" s="106"/>
      <c r="M33" s="106"/>
      <c r="N33" s="106"/>
      <c r="O33" s="106"/>
      <c r="P33" s="106"/>
      <c r="Q33" s="106"/>
      <c r="R33" s="106"/>
      <c r="S33" s="106"/>
      <c r="T33" s="106"/>
      <c r="U33" s="106"/>
      <c r="V33" s="106"/>
      <c r="W33" s="106"/>
    </row>
    <row r="34" spans="1:23" s="67" customFormat="1" x14ac:dyDescent="0.25">
      <c r="A34" s="120"/>
      <c r="B34" s="26" t="s">
        <v>62</v>
      </c>
      <c r="C34" s="130">
        <f t="shared" si="0"/>
        <v>0</v>
      </c>
      <c r="D34" s="75">
        <v>0</v>
      </c>
      <c r="E34" s="5">
        <f t="shared" si="1"/>
        <v>0.60000000000000009</v>
      </c>
      <c r="F34" s="51">
        <f t="shared" si="2"/>
        <v>7.6923076923076927E-2</v>
      </c>
      <c r="G34" s="15">
        <f t="shared" si="3"/>
        <v>0</v>
      </c>
      <c r="H34" s="15"/>
      <c r="I34" s="106"/>
      <c r="J34" s="106"/>
      <c r="K34" s="106"/>
      <c r="L34" s="106"/>
      <c r="M34" s="106"/>
      <c r="N34" s="106"/>
      <c r="O34" s="106"/>
      <c r="P34" s="106"/>
      <c r="Q34" s="106"/>
      <c r="R34" s="106"/>
      <c r="S34" s="106"/>
      <c r="T34" s="106"/>
      <c r="U34" s="106"/>
      <c r="V34" s="106"/>
      <c r="W34" s="106"/>
    </row>
    <row r="35" spans="1:23" s="67" customFormat="1" x14ac:dyDescent="0.25">
      <c r="A35" s="120"/>
      <c r="B35" s="26" t="s">
        <v>63</v>
      </c>
      <c r="C35" s="130">
        <f t="shared" si="0"/>
        <v>0</v>
      </c>
      <c r="D35" s="75">
        <v>0</v>
      </c>
      <c r="E35" s="5">
        <f t="shared" si="1"/>
        <v>0.60000000000000009</v>
      </c>
      <c r="F35" s="51">
        <f t="shared" si="2"/>
        <v>7.6923076923076927E-2</v>
      </c>
      <c r="G35" s="15">
        <f t="shared" si="3"/>
        <v>0</v>
      </c>
      <c r="H35" s="15"/>
      <c r="I35" s="106"/>
      <c r="J35" s="106"/>
      <c r="K35" s="106"/>
      <c r="L35" s="106"/>
      <c r="M35" s="106"/>
      <c r="N35" s="106"/>
      <c r="O35" s="106"/>
      <c r="P35" s="106"/>
      <c r="Q35" s="106"/>
      <c r="R35" s="106"/>
      <c r="S35" s="106"/>
      <c r="T35" s="106"/>
      <c r="U35" s="106"/>
      <c r="V35" s="106"/>
      <c r="W35" s="106"/>
    </row>
    <row r="36" spans="1:23" s="67" customFormat="1" x14ac:dyDescent="0.25">
      <c r="A36" s="120"/>
      <c r="B36" s="26" t="s">
        <v>64</v>
      </c>
      <c r="C36" s="130">
        <f t="shared" ref="C36:C59" si="4">TRUNC(G36)</f>
        <v>0</v>
      </c>
      <c r="D36" s="75">
        <v>0</v>
      </c>
      <c r="E36" s="5">
        <f t="shared" ref="E36:E59" si="5">$G$2</f>
        <v>0.60000000000000009</v>
      </c>
      <c r="F36" s="51">
        <f t="shared" ref="F36:F59" si="6">1/$D$2</f>
        <v>7.6923076923076927E-2</v>
      </c>
      <c r="G36" s="15">
        <f t="shared" ref="G36:G59" si="7">((D36/E36)*(F36))*(1000/1)</f>
        <v>0</v>
      </c>
      <c r="H36" s="15"/>
      <c r="I36" s="106"/>
      <c r="J36" s="106"/>
      <c r="K36" s="106"/>
      <c r="L36" s="106"/>
      <c r="M36" s="106"/>
      <c r="N36" s="106"/>
      <c r="O36" s="106"/>
      <c r="P36" s="106"/>
      <c r="Q36" s="106"/>
      <c r="R36" s="106"/>
      <c r="S36" s="106"/>
      <c r="T36" s="106"/>
      <c r="U36" s="106"/>
      <c r="V36" s="106"/>
      <c r="W36" s="106"/>
    </row>
    <row r="37" spans="1:23" s="67" customFormat="1" x14ac:dyDescent="0.25">
      <c r="A37" s="120"/>
      <c r="B37" s="26" t="s">
        <v>65</v>
      </c>
      <c r="C37" s="130">
        <f t="shared" si="4"/>
        <v>0</v>
      </c>
      <c r="D37" s="75">
        <v>0</v>
      </c>
      <c r="E37" s="5">
        <f t="shared" si="5"/>
        <v>0.60000000000000009</v>
      </c>
      <c r="F37" s="51">
        <f t="shared" si="6"/>
        <v>7.6923076923076927E-2</v>
      </c>
      <c r="G37" s="15">
        <f t="shared" si="7"/>
        <v>0</v>
      </c>
      <c r="H37" s="15"/>
      <c r="I37" s="106"/>
      <c r="J37" s="106"/>
      <c r="K37" s="106"/>
      <c r="L37" s="106"/>
      <c r="M37" s="106"/>
      <c r="N37" s="106"/>
      <c r="O37" s="106"/>
      <c r="P37" s="106"/>
      <c r="Q37" s="106"/>
      <c r="R37" s="106"/>
      <c r="S37" s="106"/>
      <c r="T37" s="106"/>
      <c r="U37" s="106"/>
      <c r="V37" s="106"/>
      <c r="W37" s="106"/>
    </row>
    <row r="38" spans="1:23" s="67" customFormat="1" x14ac:dyDescent="0.25">
      <c r="A38" s="120"/>
      <c r="B38" s="26" t="s">
        <v>66</v>
      </c>
      <c r="C38" s="130">
        <f t="shared" si="4"/>
        <v>128</v>
      </c>
      <c r="D38" s="75">
        <v>1</v>
      </c>
      <c r="E38" s="5">
        <f t="shared" si="5"/>
        <v>0.60000000000000009</v>
      </c>
      <c r="F38" s="51">
        <f t="shared" si="6"/>
        <v>7.6923076923076927E-2</v>
      </c>
      <c r="G38" s="15">
        <f t="shared" si="7"/>
        <v>128.2051282051282</v>
      </c>
      <c r="H38" s="15"/>
      <c r="I38" s="106"/>
      <c r="J38" s="106"/>
      <c r="K38" s="106"/>
      <c r="L38" s="106"/>
      <c r="M38" s="106"/>
      <c r="N38" s="106"/>
      <c r="O38" s="106"/>
      <c r="P38" s="106"/>
      <c r="Q38" s="106"/>
      <c r="R38" s="106"/>
      <c r="S38" s="106"/>
      <c r="T38" s="106"/>
      <c r="U38" s="106"/>
      <c r="V38" s="106"/>
      <c r="W38" s="106"/>
    </row>
    <row r="39" spans="1:23" s="67" customFormat="1" x14ac:dyDescent="0.25">
      <c r="A39" s="120"/>
      <c r="B39" s="26" t="s">
        <v>67</v>
      </c>
      <c r="C39" s="130">
        <f t="shared" si="4"/>
        <v>128</v>
      </c>
      <c r="D39" s="75">
        <v>1</v>
      </c>
      <c r="E39" s="5">
        <f t="shared" si="5"/>
        <v>0.60000000000000009</v>
      </c>
      <c r="F39" s="51">
        <f t="shared" si="6"/>
        <v>7.6923076923076927E-2</v>
      </c>
      <c r="G39" s="15">
        <f t="shared" si="7"/>
        <v>128.2051282051282</v>
      </c>
      <c r="H39" s="15"/>
      <c r="I39" s="106"/>
      <c r="J39" s="106"/>
      <c r="K39" s="106"/>
      <c r="L39" s="106"/>
      <c r="M39" s="106"/>
      <c r="N39" s="106"/>
      <c r="O39" s="106"/>
      <c r="P39" s="106"/>
      <c r="Q39" s="106"/>
      <c r="R39" s="106"/>
      <c r="S39" s="106"/>
      <c r="T39" s="106"/>
      <c r="U39" s="106"/>
      <c r="V39" s="106"/>
      <c r="W39" s="106"/>
    </row>
    <row r="40" spans="1:23" s="67" customFormat="1" x14ac:dyDescent="0.25">
      <c r="A40" s="120"/>
      <c r="B40" s="26" t="s">
        <v>68</v>
      </c>
      <c r="C40" s="130">
        <f t="shared" si="4"/>
        <v>0</v>
      </c>
      <c r="D40" s="75">
        <v>0</v>
      </c>
      <c r="E40" s="5">
        <f t="shared" si="5"/>
        <v>0.60000000000000009</v>
      </c>
      <c r="F40" s="51">
        <f t="shared" si="6"/>
        <v>7.6923076923076927E-2</v>
      </c>
      <c r="G40" s="15">
        <f t="shared" si="7"/>
        <v>0</v>
      </c>
      <c r="H40" s="15"/>
      <c r="I40" s="106"/>
      <c r="J40" s="106"/>
      <c r="K40" s="106"/>
      <c r="L40" s="106"/>
      <c r="M40" s="106"/>
      <c r="N40" s="106"/>
      <c r="O40" s="106"/>
      <c r="P40" s="106"/>
      <c r="Q40" s="106"/>
      <c r="R40" s="106"/>
      <c r="S40" s="106"/>
      <c r="T40" s="106"/>
      <c r="U40" s="106"/>
      <c r="V40" s="106"/>
      <c r="W40" s="106"/>
    </row>
    <row r="41" spans="1:23" s="67" customFormat="1" x14ac:dyDescent="0.25">
      <c r="A41" s="120"/>
      <c r="B41" s="26" t="s">
        <v>69</v>
      </c>
      <c r="C41" s="130">
        <f t="shared" si="4"/>
        <v>0</v>
      </c>
      <c r="D41" s="75">
        <v>0</v>
      </c>
      <c r="E41" s="5">
        <f t="shared" si="5"/>
        <v>0.60000000000000009</v>
      </c>
      <c r="F41" s="51">
        <f t="shared" si="6"/>
        <v>7.6923076923076927E-2</v>
      </c>
      <c r="G41" s="15">
        <f t="shared" si="7"/>
        <v>0</v>
      </c>
      <c r="H41" s="15"/>
      <c r="I41" s="106"/>
      <c r="J41" s="106"/>
      <c r="K41" s="106"/>
      <c r="L41" s="106"/>
      <c r="M41" s="106"/>
      <c r="N41" s="106"/>
      <c r="O41" s="106"/>
      <c r="P41" s="106"/>
      <c r="Q41" s="106"/>
      <c r="R41" s="106"/>
      <c r="S41" s="106"/>
      <c r="T41" s="106"/>
      <c r="U41" s="106"/>
      <c r="V41" s="106"/>
      <c r="W41" s="106"/>
    </row>
    <row r="42" spans="1:23" s="67" customFormat="1" x14ac:dyDescent="0.25">
      <c r="A42" s="120"/>
      <c r="B42" s="26" t="s">
        <v>70</v>
      </c>
      <c r="C42" s="130">
        <f t="shared" si="4"/>
        <v>0</v>
      </c>
      <c r="D42" s="75">
        <v>0</v>
      </c>
      <c r="E42" s="5">
        <f t="shared" si="5"/>
        <v>0.60000000000000009</v>
      </c>
      <c r="F42" s="51">
        <f t="shared" si="6"/>
        <v>7.6923076923076927E-2</v>
      </c>
      <c r="G42" s="15">
        <f t="shared" si="7"/>
        <v>0</v>
      </c>
      <c r="H42" s="15"/>
      <c r="I42" s="106"/>
      <c r="J42" s="106"/>
      <c r="K42" s="106"/>
      <c r="L42" s="106"/>
      <c r="M42" s="106"/>
      <c r="N42" s="106"/>
      <c r="O42" s="106"/>
      <c r="P42" s="106"/>
      <c r="Q42" s="106"/>
      <c r="R42" s="106"/>
      <c r="S42" s="106"/>
      <c r="T42" s="106"/>
      <c r="U42" s="106"/>
      <c r="V42" s="106"/>
      <c r="W42" s="106"/>
    </row>
    <row r="43" spans="1:23" s="67" customFormat="1" x14ac:dyDescent="0.25">
      <c r="A43" s="120"/>
      <c r="B43" s="26" t="s">
        <v>71</v>
      </c>
      <c r="C43" s="130">
        <f t="shared" si="4"/>
        <v>0</v>
      </c>
      <c r="D43" s="75">
        <v>0</v>
      </c>
      <c r="E43" s="5">
        <f t="shared" si="5"/>
        <v>0.60000000000000009</v>
      </c>
      <c r="F43" s="51">
        <f t="shared" si="6"/>
        <v>7.6923076923076927E-2</v>
      </c>
      <c r="G43" s="15">
        <f t="shared" si="7"/>
        <v>0</v>
      </c>
      <c r="H43" s="15"/>
      <c r="I43" s="106"/>
      <c r="J43" s="106"/>
      <c r="K43" s="106"/>
      <c r="L43" s="106"/>
      <c r="M43" s="106"/>
      <c r="N43" s="106"/>
      <c r="O43" s="106"/>
      <c r="P43" s="106"/>
      <c r="Q43" s="106"/>
      <c r="R43" s="106"/>
      <c r="S43" s="106"/>
      <c r="T43" s="106"/>
      <c r="U43" s="106"/>
      <c r="V43" s="106"/>
      <c r="W43" s="106"/>
    </row>
    <row r="44" spans="1:23" s="67" customFormat="1" x14ac:dyDescent="0.25">
      <c r="A44" s="120"/>
      <c r="B44" s="26" t="s">
        <v>72</v>
      </c>
      <c r="C44" s="130">
        <f t="shared" si="4"/>
        <v>256</v>
      </c>
      <c r="D44" s="75">
        <v>2</v>
      </c>
      <c r="E44" s="5">
        <f t="shared" si="5"/>
        <v>0.60000000000000009</v>
      </c>
      <c r="F44" s="51">
        <f t="shared" si="6"/>
        <v>7.6923076923076927E-2</v>
      </c>
      <c r="G44" s="15">
        <f t="shared" si="7"/>
        <v>256.41025641025641</v>
      </c>
      <c r="H44" s="15"/>
      <c r="I44" s="106"/>
      <c r="J44" s="106"/>
      <c r="K44" s="106"/>
      <c r="L44" s="106"/>
      <c r="M44" s="106"/>
      <c r="N44" s="106"/>
      <c r="O44" s="106"/>
      <c r="P44" s="106"/>
      <c r="Q44" s="106"/>
      <c r="R44" s="106"/>
      <c r="S44" s="106"/>
      <c r="T44" s="106"/>
      <c r="U44" s="106"/>
      <c r="V44" s="106"/>
      <c r="W44" s="106"/>
    </row>
    <row r="45" spans="1:23" s="67" customFormat="1" x14ac:dyDescent="0.25">
      <c r="A45" s="120"/>
      <c r="B45" s="26" t="s">
        <v>73</v>
      </c>
      <c r="C45" s="130">
        <f t="shared" si="4"/>
        <v>0</v>
      </c>
      <c r="D45" s="75">
        <v>0</v>
      </c>
      <c r="E45" s="5">
        <f t="shared" si="5"/>
        <v>0.60000000000000009</v>
      </c>
      <c r="F45" s="51">
        <f t="shared" si="6"/>
        <v>7.6923076923076927E-2</v>
      </c>
      <c r="G45" s="15">
        <f t="shared" si="7"/>
        <v>0</v>
      </c>
      <c r="H45" s="15"/>
      <c r="I45" s="106"/>
      <c r="J45" s="106"/>
      <c r="K45" s="106"/>
      <c r="L45" s="106"/>
      <c r="M45" s="106"/>
      <c r="N45" s="106"/>
      <c r="O45" s="106"/>
      <c r="P45" s="106"/>
      <c r="Q45" s="106"/>
      <c r="R45" s="106"/>
      <c r="S45" s="106"/>
      <c r="T45" s="106"/>
      <c r="U45" s="106"/>
      <c r="V45" s="106"/>
      <c r="W45" s="106"/>
    </row>
    <row r="46" spans="1:23" s="67" customFormat="1" x14ac:dyDescent="0.25">
      <c r="A46" s="120"/>
      <c r="B46" s="26" t="s">
        <v>74</v>
      </c>
      <c r="C46" s="130">
        <f t="shared" si="4"/>
        <v>0</v>
      </c>
      <c r="D46" s="75">
        <v>0</v>
      </c>
      <c r="E46" s="5">
        <f t="shared" si="5"/>
        <v>0.60000000000000009</v>
      </c>
      <c r="F46" s="51">
        <f t="shared" si="6"/>
        <v>7.6923076923076927E-2</v>
      </c>
      <c r="G46" s="15">
        <f t="shared" si="7"/>
        <v>0</v>
      </c>
      <c r="H46" s="15"/>
      <c r="I46" s="106"/>
      <c r="J46" s="106"/>
      <c r="K46" s="106"/>
      <c r="L46" s="106"/>
      <c r="M46" s="106"/>
      <c r="N46" s="106"/>
      <c r="O46" s="106"/>
      <c r="P46" s="106"/>
      <c r="Q46" s="106"/>
      <c r="R46" s="106"/>
      <c r="S46" s="106"/>
      <c r="T46" s="106"/>
      <c r="U46" s="106"/>
      <c r="V46" s="106"/>
      <c r="W46" s="106"/>
    </row>
    <row r="47" spans="1:23" s="67" customFormat="1" x14ac:dyDescent="0.25">
      <c r="A47" s="120"/>
      <c r="B47" s="26" t="s">
        <v>75</v>
      </c>
      <c r="C47" s="130">
        <f t="shared" si="4"/>
        <v>0</v>
      </c>
      <c r="D47" s="75">
        <v>0</v>
      </c>
      <c r="E47" s="5">
        <f t="shared" si="5"/>
        <v>0.60000000000000009</v>
      </c>
      <c r="F47" s="51">
        <f t="shared" si="6"/>
        <v>7.6923076923076927E-2</v>
      </c>
      <c r="G47" s="15">
        <f t="shared" si="7"/>
        <v>0</v>
      </c>
      <c r="H47" s="15"/>
      <c r="I47" s="106"/>
      <c r="J47" s="106"/>
      <c r="K47" s="106"/>
      <c r="L47" s="106"/>
      <c r="M47" s="106"/>
      <c r="N47" s="106"/>
      <c r="O47" s="106"/>
      <c r="P47" s="106"/>
      <c r="Q47" s="106"/>
      <c r="R47" s="106"/>
      <c r="S47" s="106"/>
      <c r="T47" s="106"/>
      <c r="U47" s="106"/>
      <c r="V47" s="106"/>
      <c r="W47" s="106"/>
    </row>
    <row r="48" spans="1:23" s="67" customFormat="1" x14ac:dyDescent="0.25">
      <c r="A48" s="120"/>
      <c r="B48" s="26" t="s">
        <v>76</v>
      </c>
      <c r="C48" s="130">
        <f t="shared" si="4"/>
        <v>0</v>
      </c>
      <c r="D48" s="75">
        <v>0</v>
      </c>
      <c r="E48" s="5">
        <f t="shared" si="5"/>
        <v>0.60000000000000009</v>
      </c>
      <c r="F48" s="51">
        <f t="shared" si="6"/>
        <v>7.6923076923076927E-2</v>
      </c>
      <c r="G48" s="15">
        <f t="shared" si="7"/>
        <v>0</v>
      </c>
      <c r="H48" s="15"/>
      <c r="I48" s="106"/>
      <c r="J48" s="106"/>
      <c r="K48" s="106"/>
      <c r="L48" s="106"/>
      <c r="M48" s="106"/>
      <c r="N48" s="106"/>
      <c r="O48" s="106"/>
      <c r="P48" s="106"/>
      <c r="Q48" s="106"/>
      <c r="R48" s="106"/>
      <c r="S48" s="106"/>
      <c r="T48" s="106"/>
      <c r="U48" s="106"/>
      <c r="V48" s="106"/>
      <c r="W48" s="106"/>
    </row>
    <row r="49" spans="1:23" s="67" customFormat="1" x14ac:dyDescent="0.25">
      <c r="A49" s="120"/>
      <c r="B49" s="26" t="s">
        <v>77</v>
      </c>
      <c r="C49" s="130">
        <f t="shared" si="4"/>
        <v>0</v>
      </c>
      <c r="D49" s="75">
        <v>0</v>
      </c>
      <c r="E49" s="5">
        <f t="shared" si="5"/>
        <v>0.60000000000000009</v>
      </c>
      <c r="F49" s="51">
        <f t="shared" si="6"/>
        <v>7.6923076923076927E-2</v>
      </c>
      <c r="G49" s="15">
        <f t="shared" si="7"/>
        <v>0</v>
      </c>
      <c r="H49" s="15"/>
      <c r="I49" s="106"/>
      <c r="J49" s="106"/>
      <c r="K49" s="106"/>
      <c r="L49" s="106"/>
      <c r="M49" s="106"/>
      <c r="N49" s="106"/>
      <c r="O49" s="106"/>
      <c r="P49" s="106"/>
      <c r="Q49" s="106"/>
      <c r="R49" s="106"/>
      <c r="S49" s="106"/>
      <c r="T49" s="106"/>
      <c r="U49" s="106"/>
      <c r="V49" s="106"/>
      <c r="W49" s="106"/>
    </row>
    <row r="50" spans="1:23" s="67" customFormat="1" x14ac:dyDescent="0.25">
      <c r="A50" s="120"/>
      <c r="B50" s="26" t="s">
        <v>78</v>
      </c>
      <c r="C50" s="130">
        <f t="shared" si="4"/>
        <v>10641</v>
      </c>
      <c r="D50" s="75">
        <v>83</v>
      </c>
      <c r="E50" s="5">
        <f t="shared" si="5"/>
        <v>0.60000000000000009</v>
      </c>
      <c r="F50" s="51">
        <f t="shared" si="6"/>
        <v>7.6923076923076927E-2</v>
      </c>
      <c r="G50" s="15">
        <f t="shared" si="7"/>
        <v>10641.025641025641</v>
      </c>
      <c r="H50" s="15"/>
      <c r="I50" s="106"/>
      <c r="J50" s="106"/>
      <c r="K50" s="106"/>
      <c r="L50" s="106"/>
      <c r="M50" s="106"/>
      <c r="N50" s="106"/>
      <c r="O50" s="106"/>
      <c r="P50" s="106"/>
      <c r="Q50" s="106"/>
      <c r="R50" s="106"/>
      <c r="S50" s="106"/>
      <c r="T50" s="106"/>
      <c r="U50" s="106"/>
      <c r="V50" s="106"/>
      <c r="W50" s="106"/>
    </row>
    <row r="51" spans="1:23" s="67" customFormat="1" x14ac:dyDescent="0.25">
      <c r="A51" s="120"/>
      <c r="B51" s="26" t="s">
        <v>79</v>
      </c>
      <c r="C51" s="130">
        <f t="shared" si="4"/>
        <v>0</v>
      </c>
      <c r="D51" s="75">
        <v>0</v>
      </c>
      <c r="E51" s="5">
        <f t="shared" si="5"/>
        <v>0.60000000000000009</v>
      </c>
      <c r="F51" s="51">
        <f t="shared" si="6"/>
        <v>7.6923076923076927E-2</v>
      </c>
      <c r="G51" s="15">
        <f t="shared" si="7"/>
        <v>0</v>
      </c>
      <c r="H51" s="15"/>
      <c r="I51" s="106"/>
      <c r="J51" s="106"/>
      <c r="K51" s="106"/>
      <c r="L51" s="106"/>
      <c r="M51" s="106"/>
      <c r="N51" s="106"/>
      <c r="O51" s="106"/>
      <c r="P51" s="106"/>
      <c r="Q51" s="106"/>
      <c r="R51" s="106"/>
      <c r="S51" s="106"/>
      <c r="T51" s="106"/>
      <c r="U51" s="106"/>
      <c r="V51" s="106"/>
      <c r="W51" s="106"/>
    </row>
    <row r="52" spans="1:23" s="67" customFormat="1" x14ac:dyDescent="0.25">
      <c r="A52" s="120"/>
      <c r="B52" s="26" t="s">
        <v>80</v>
      </c>
      <c r="C52" s="130">
        <f t="shared" si="4"/>
        <v>0</v>
      </c>
      <c r="D52" s="75">
        <v>0</v>
      </c>
      <c r="E52" s="5">
        <f t="shared" si="5"/>
        <v>0.60000000000000009</v>
      </c>
      <c r="F52" s="51">
        <f t="shared" si="6"/>
        <v>7.6923076923076927E-2</v>
      </c>
      <c r="G52" s="15">
        <f t="shared" si="7"/>
        <v>0</v>
      </c>
      <c r="H52" s="15"/>
      <c r="I52" s="106"/>
      <c r="J52" s="106"/>
      <c r="K52" s="106"/>
      <c r="L52" s="106"/>
      <c r="M52" s="106"/>
      <c r="N52" s="106"/>
      <c r="O52" s="106"/>
      <c r="P52" s="106"/>
      <c r="Q52" s="106"/>
      <c r="R52" s="106"/>
      <c r="S52" s="106"/>
      <c r="T52" s="106"/>
      <c r="U52" s="106"/>
      <c r="V52" s="106"/>
      <c r="W52" s="106"/>
    </row>
    <row r="53" spans="1:23" s="67" customFormat="1" x14ac:dyDescent="0.25">
      <c r="A53" s="120"/>
      <c r="B53" s="26" t="s">
        <v>81</v>
      </c>
      <c r="C53" s="130">
        <f t="shared" si="4"/>
        <v>0</v>
      </c>
      <c r="D53" s="75">
        <v>0</v>
      </c>
      <c r="E53" s="5">
        <f t="shared" si="5"/>
        <v>0.60000000000000009</v>
      </c>
      <c r="F53" s="51">
        <f t="shared" si="6"/>
        <v>7.6923076923076927E-2</v>
      </c>
      <c r="G53" s="15">
        <f t="shared" si="7"/>
        <v>0</v>
      </c>
      <c r="H53" s="15"/>
      <c r="I53" s="106"/>
      <c r="J53" s="106"/>
      <c r="K53" s="106"/>
      <c r="L53" s="106"/>
      <c r="M53" s="106"/>
      <c r="N53" s="106"/>
      <c r="O53" s="106"/>
      <c r="P53" s="106"/>
      <c r="Q53" s="106"/>
      <c r="R53" s="106"/>
      <c r="S53" s="106"/>
      <c r="T53" s="106"/>
      <c r="U53" s="106"/>
      <c r="V53" s="106"/>
      <c r="W53" s="106"/>
    </row>
    <row r="54" spans="1:23" s="67" customFormat="1" x14ac:dyDescent="0.25">
      <c r="A54" s="120"/>
      <c r="B54" s="26" t="s">
        <v>82</v>
      </c>
      <c r="C54" s="130">
        <f t="shared" si="4"/>
        <v>0</v>
      </c>
      <c r="D54" s="75">
        <v>0</v>
      </c>
      <c r="E54" s="5">
        <f t="shared" si="5"/>
        <v>0.60000000000000009</v>
      </c>
      <c r="F54" s="51">
        <f t="shared" si="6"/>
        <v>7.6923076923076927E-2</v>
      </c>
      <c r="G54" s="15">
        <f t="shared" si="7"/>
        <v>0</v>
      </c>
      <c r="H54" s="15"/>
      <c r="I54" s="106"/>
      <c r="J54" s="106"/>
      <c r="K54" s="106"/>
      <c r="L54" s="106"/>
      <c r="M54" s="106"/>
      <c r="N54" s="106"/>
      <c r="O54" s="106"/>
      <c r="P54" s="106"/>
      <c r="Q54" s="106"/>
      <c r="R54" s="106"/>
      <c r="S54" s="106"/>
      <c r="T54" s="106"/>
      <c r="U54" s="106"/>
      <c r="V54" s="106"/>
      <c r="W54" s="106"/>
    </row>
    <row r="55" spans="1:23" s="67" customFormat="1" x14ac:dyDescent="0.25">
      <c r="A55" s="120"/>
      <c r="B55" s="26" t="s">
        <v>83</v>
      </c>
      <c r="C55" s="130">
        <f t="shared" si="4"/>
        <v>0</v>
      </c>
      <c r="D55" s="75">
        <v>0</v>
      </c>
      <c r="E55" s="5">
        <f t="shared" si="5"/>
        <v>0.60000000000000009</v>
      </c>
      <c r="F55" s="51">
        <f t="shared" si="6"/>
        <v>7.6923076923076927E-2</v>
      </c>
      <c r="G55" s="15">
        <f t="shared" si="7"/>
        <v>0</v>
      </c>
      <c r="H55" s="15"/>
      <c r="I55" s="106"/>
      <c r="J55" s="106"/>
      <c r="K55" s="106"/>
      <c r="L55" s="106"/>
      <c r="M55" s="106"/>
      <c r="N55" s="106"/>
      <c r="O55" s="106"/>
      <c r="P55" s="106"/>
      <c r="Q55" s="106"/>
      <c r="R55" s="106"/>
      <c r="S55" s="106"/>
      <c r="T55" s="106"/>
      <c r="U55" s="106"/>
      <c r="V55" s="106"/>
      <c r="W55" s="106"/>
    </row>
    <row r="56" spans="1:23" x14ac:dyDescent="0.25">
      <c r="A56" s="120"/>
      <c r="B56" s="26" t="s">
        <v>84</v>
      </c>
      <c r="C56" s="130">
        <f t="shared" si="4"/>
        <v>0</v>
      </c>
      <c r="D56" s="75">
        <v>0</v>
      </c>
      <c r="E56" s="5">
        <f t="shared" si="5"/>
        <v>0.60000000000000009</v>
      </c>
      <c r="F56" s="51">
        <f t="shared" si="6"/>
        <v>7.6923076923076927E-2</v>
      </c>
      <c r="G56" s="15">
        <f t="shared" si="7"/>
        <v>0</v>
      </c>
      <c r="H56" s="15"/>
      <c r="I56" s="106"/>
      <c r="J56" s="106"/>
      <c r="K56" s="106"/>
      <c r="L56" s="106"/>
      <c r="M56" s="106"/>
      <c r="N56" s="106"/>
      <c r="O56" s="106"/>
      <c r="P56" s="106"/>
      <c r="Q56" s="106"/>
      <c r="R56" s="106"/>
      <c r="S56" s="106"/>
      <c r="T56" s="106"/>
      <c r="U56" s="106"/>
      <c r="V56" s="106"/>
      <c r="W56" s="106"/>
    </row>
    <row r="57" spans="1:23" x14ac:dyDescent="0.25">
      <c r="A57" s="120"/>
      <c r="B57" s="26" t="s">
        <v>85</v>
      </c>
      <c r="C57" s="130">
        <f t="shared" si="4"/>
        <v>0</v>
      </c>
      <c r="D57" s="75">
        <v>0</v>
      </c>
      <c r="E57" s="5">
        <f t="shared" si="5"/>
        <v>0.60000000000000009</v>
      </c>
      <c r="F57" s="51">
        <f t="shared" si="6"/>
        <v>7.6923076923076927E-2</v>
      </c>
      <c r="G57" s="15">
        <f t="shared" si="7"/>
        <v>0</v>
      </c>
      <c r="H57" s="15"/>
      <c r="I57" s="106"/>
      <c r="J57" s="106"/>
      <c r="K57" s="106"/>
      <c r="L57" s="106"/>
      <c r="M57" s="106"/>
      <c r="N57" s="106"/>
      <c r="O57" s="106"/>
      <c r="P57" s="106"/>
      <c r="Q57" s="106"/>
      <c r="R57" s="106"/>
      <c r="S57" s="106"/>
      <c r="T57" s="106"/>
      <c r="U57" s="106"/>
      <c r="V57" s="106"/>
      <c r="W57" s="106"/>
    </row>
    <row r="58" spans="1:23" x14ac:dyDescent="0.25">
      <c r="A58" s="50"/>
      <c r="B58" s="26" t="s">
        <v>86</v>
      </c>
      <c r="C58" s="130">
        <f t="shared" si="4"/>
        <v>0</v>
      </c>
      <c r="D58" s="75">
        <v>0</v>
      </c>
      <c r="E58" s="5">
        <f t="shared" si="5"/>
        <v>0.60000000000000009</v>
      </c>
      <c r="F58" s="51">
        <f t="shared" si="6"/>
        <v>7.6923076923076927E-2</v>
      </c>
      <c r="G58" s="15">
        <f t="shared" si="7"/>
        <v>0</v>
      </c>
      <c r="H58" s="15"/>
      <c r="I58" s="106"/>
      <c r="J58" s="106"/>
      <c r="K58" s="106"/>
      <c r="L58" s="106"/>
      <c r="M58" s="106"/>
      <c r="N58" s="106"/>
      <c r="O58" s="106"/>
      <c r="P58" s="106"/>
      <c r="Q58" s="106"/>
      <c r="R58" s="106"/>
      <c r="S58" s="106"/>
      <c r="T58" s="106"/>
      <c r="U58" s="106"/>
      <c r="V58" s="106"/>
      <c r="W58" s="106"/>
    </row>
    <row r="59" spans="1:23" x14ac:dyDescent="0.25">
      <c r="A59" s="105" t="s">
        <v>87</v>
      </c>
      <c r="B59" s="142" t="str">
        <f>A2</f>
        <v>STATION 50</v>
      </c>
      <c r="C59" s="9">
        <f t="shared" si="4"/>
        <v>14230</v>
      </c>
      <c r="D59" s="48">
        <f>SUM(D4:D58)</f>
        <v>111</v>
      </c>
      <c r="E59" s="5">
        <f t="shared" si="5"/>
        <v>0.60000000000000009</v>
      </c>
      <c r="F59" s="51">
        <f t="shared" si="6"/>
        <v>7.6923076923076927E-2</v>
      </c>
      <c r="G59" s="15">
        <f t="shared" si="7"/>
        <v>14230.76923076923</v>
      </c>
      <c r="H59" s="103"/>
      <c r="I59" s="106"/>
      <c r="J59" s="106"/>
      <c r="K59" s="106"/>
      <c r="L59" s="106"/>
      <c r="M59" s="106"/>
      <c r="N59" s="106"/>
      <c r="O59" s="106"/>
      <c r="P59" s="106"/>
      <c r="Q59" s="106"/>
      <c r="R59" s="106"/>
      <c r="S59" s="106"/>
      <c r="T59" s="106"/>
      <c r="U59" s="106"/>
      <c r="V59" s="106"/>
      <c r="W59" s="106"/>
    </row>
    <row r="60" spans="1:23" ht="23.25" customHeight="1" x14ac:dyDescent="0.25">
      <c r="A60" s="64"/>
      <c r="B60" s="64"/>
      <c r="C60" s="64"/>
      <c r="D60" s="64"/>
      <c r="E60" s="106"/>
      <c r="F60" s="57"/>
      <c r="G60" s="106"/>
      <c r="H60" s="106"/>
      <c r="I60" s="106"/>
      <c r="J60" s="106"/>
      <c r="K60" s="106"/>
      <c r="L60" s="106"/>
      <c r="M60" s="106"/>
      <c r="N60" s="106"/>
      <c r="O60" s="106"/>
      <c r="P60" s="106"/>
      <c r="Q60" s="106"/>
      <c r="R60" s="106"/>
      <c r="S60" s="106"/>
      <c r="T60" s="106"/>
      <c r="U60" s="106"/>
      <c r="V60" s="106"/>
      <c r="W60" s="106"/>
    </row>
  </sheetData>
  <mergeCells count="5">
    <mergeCell ref="A1:B1"/>
    <mergeCell ref="A2:B2"/>
    <mergeCell ref="I2:L2"/>
    <mergeCell ref="I12:K12"/>
    <mergeCell ref="I13: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heetViews>
  <sheetFormatPr defaultColWidth="9.85546875" defaultRowHeight="15.75" customHeight="1" x14ac:dyDescent="0.25"/>
  <cols>
    <col min="1" max="1" width="9.28515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8" width="2.7109375" style="67" customWidth="1"/>
    <col min="9" max="10" width="2.140625" style="67" customWidth="1"/>
    <col min="11" max="11" width="30.14062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44"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55" t="s">
        <v>88</v>
      </c>
      <c r="B2" s="156"/>
      <c r="C2" s="107" t="s">
        <v>8</v>
      </c>
      <c r="D2" s="11">
        <f>S6</f>
        <v>12.6</v>
      </c>
      <c r="E2" s="33"/>
      <c r="F2" s="107" t="s">
        <v>9</v>
      </c>
      <c r="G2" s="104">
        <f>S4</f>
        <v>0.1</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2" t="s">
        <v>15</v>
      </c>
      <c r="F3" s="126" t="s">
        <v>16</v>
      </c>
      <c r="G3" s="126" t="s">
        <v>17</v>
      </c>
      <c r="H3" s="83"/>
      <c r="I3" s="28"/>
      <c r="J3" s="131"/>
      <c r="K3" s="94" t="s">
        <v>18</v>
      </c>
      <c r="L3" s="123">
        <v>50</v>
      </c>
      <c r="M3" s="12"/>
      <c r="N3" s="134" t="s">
        <v>19</v>
      </c>
      <c r="O3" s="23"/>
      <c r="P3" s="23"/>
      <c r="Q3" s="23"/>
      <c r="R3" s="23"/>
      <c r="S3" s="23">
        <f>((L3*L4)*(L5))*(1/1000)</f>
        <v>0.1</v>
      </c>
      <c r="T3" s="23"/>
      <c r="U3" s="43"/>
    </row>
    <row r="4" spans="1:23" s="133" customFormat="1" ht="16.5" customHeight="1" x14ac:dyDescent="0.25">
      <c r="A4" s="120"/>
      <c r="B4" s="26" t="s">
        <v>20</v>
      </c>
      <c r="C4" s="130">
        <f t="shared" ref="C4:C35" si="0">TRUNC(G4)</f>
        <v>7142</v>
      </c>
      <c r="D4" s="75">
        <v>9</v>
      </c>
      <c r="E4" s="110">
        <f t="shared" ref="E4:E35" si="1">$G$2</f>
        <v>0.1</v>
      </c>
      <c r="F4" s="140">
        <f t="shared" ref="F4:F35" si="2">1/$D$2</f>
        <v>7.9365079365079361E-2</v>
      </c>
      <c r="G4" s="93">
        <f t="shared" ref="G4:G35" si="3">((D4/E4)*(F4))*(1000/1)</f>
        <v>7142.8571428571422</v>
      </c>
      <c r="H4" s="132"/>
      <c r="I4" s="74"/>
      <c r="J4" s="115"/>
      <c r="K4" s="20" t="s">
        <v>21</v>
      </c>
      <c r="L4" s="35">
        <v>2</v>
      </c>
      <c r="M4" s="12"/>
      <c r="N4" s="134" t="s">
        <v>22</v>
      </c>
      <c r="O4" s="24"/>
      <c r="P4" s="24"/>
      <c r="Q4" s="24"/>
      <c r="R4" s="24"/>
      <c r="S4" s="10">
        <f>S3*L6</f>
        <v>0.1</v>
      </c>
      <c r="T4" s="24"/>
      <c r="U4" s="43"/>
      <c r="V4" s="67"/>
      <c r="W4" s="106"/>
    </row>
    <row r="5" spans="1:23" ht="16.5" customHeight="1" x14ac:dyDescent="0.25">
      <c r="A5" s="120"/>
      <c r="B5" s="26" t="s">
        <v>23</v>
      </c>
      <c r="C5" s="130">
        <f t="shared" si="0"/>
        <v>0</v>
      </c>
      <c r="D5" s="75">
        <v>0</v>
      </c>
      <c r="E5" s="110">
        <f t="shared" si="1"/>
        <v>0.1</v>
      </c>
      <c r="F5" s="140">
        <f t="shared" si="2"/>
        <v>7.9365079365079361E-2</v>
      </c>
      <c r="G5" s="93">
        <f t="shared" si="3"/>
        <v>0</v>
      </c>
      <c r="H5" s="132"/>
      <c r="I5" s="28"/>
      <c r="J5" s="131"/>
      <c r="K5" s="94" t="s">
        <v>24</v>
      </c>
      <c r="L5" s="123">
        <v>1</v>
      </c>
      <c r="M5" s="12"/>
      <c r="N5" s="134" t="s">
        <v>25</v>
      </c>
      <c r="O5" s="23"/>
      <c r="P5" s="23"/>
      <c r="Q5" s="23"/>
      <c r="R5" s="23"/>
      <c r="S5" s="19">
        <f>L7+L8</f>
        <v>126</v>
      </c>
      <c r="T5" s="23"/>
      <c r="U5" s="43"/>
    </row>
    <row r="6" spans="1:23" ht="16.5" customHeight="1" x14ac:dyDescent="0.25">
      <c r="A6" s="120"/>
      <c r="B6" s="26" t="s">
        <v>26</v>
      </c>
      <c r="C6" s="130">
        <f t="shared" si="0"/>
        <v>0</v>
      </c>
      <c r="D6" s="75">
        <v>0</v>
      </c>
      <c r="E6" s="110">
        <f t="shared" si="1"/>
        <v>0.1</v>
      </c>
      <c r="F6" s="140">
        <f t="shared" si="2"/>
        <v>7.9365079365079361E-2</v>
      </c>
      <c r="G6" s="93">
        <f t="shared" si="3"/>
        <v>0</v>
      </c>
      <c r="H6" s="132"/>
      <c r="I6" s="28"/>
      <c r="K6" s="20" t="s">
        <v>27</v>
      </c>
      <c r="L6" s="35">
        <v>1</v>
      </c>
      <c r="M6" s="12"/>
      <c r="N6" s="134" t="s">
        <v>28</v>
      </c>
      <c r="O6" s="23"/>
      <c r="P6" s="23"/>
      <c r="Q6" s="23"/>
      <c r="R6" s="23"/>
      <c r="S6" s="10">
        <f>S5/L7</f>
        <v>12.6</v>
      </c>
      <c r="T6" s="23"/>
    </row>
    <row r="7" spans="1:23" ht="16.5" customHeight="1" x14ac:dyDescent="0.25">
      <c r="A7" s="120"/>
      <c r="B7" s="26" t="s">
        <v>29</v>
      </c>
      <c r="C7" s="130">
        <f t="shared" si="0"/>
        <v>0</v>
      </c>
      <c r="D7" s="75">
        <v>0</v>
      </c>
      <c r="E7" s="110">
        <f t="shared" si="1"/>
        <v>0.1</v>
      </c>
      <c r="F7" s="140">
        <f t="shared" si="2"/>
        <v>7.9365079365079361E-2</v>
      </c>
      <c r="G7" s="93">
        <f t="shared" si="3"/>
        <v>0</v>
      </c>
      <c r="H7" s="132"/>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110">
        <f t="shared" si="1"/>
        <v>0.1</v>
      </c>
      <c r="F8" s="140">
        <f t="shared" si="2"/>
        <v>7.9365079365079361E-2</v>
      </c>
      <c r="G8" s="93">
        <f t="shared" si="3"/>
        <v>0</v>
      </c>
      <c r="H8" s="132"/>
      <c r="I8" s="117"/>
      <c r="J8" s="77"/>
      <c r="K8" s="97" t="s">
        <v>33</v>
      </c>
      <c r="L8" s="35">
        <v>116</v>
      </c>
      <c r="M8" s="12"/>
      <c r="N8" s="134" t="s">
        <v>34</v>
      </c>
      <c r="O8" s="23"/>
      <c r="P8" s="23"/>
      <c r="Q8" s="23"/>
      <c r="R8" s="23"/>
      <c r="S8" s="23"/>
      <c r="T8" s="23"/>
    </row>
    <row r="9" spans="1:23" x14ac:dyDescent="0.25">
      <c r="A9" s="120"/>
      <c r="B9" s="26" t="s">
        <v>35</v>
      </c>
      <c r="C9" s="130">
        <f t="shared" si="0"/>
        <v>0</v>
      </c>
      <c r="D9" s="75">
        <v>0</v>
      </c>
      <c r="E9" s="110">
        <f t="shared" si="1"/>
        <v>0.1</v>
      </c>
      <c r="F9" s="140">
        <f t="shared" si="2"/>
        <v>7.9365079365079361E-2</v>
      </c>
      <c r="G9" s="93">
        <f t="shared" si="3"/>
        <v>0</v>
      </c>
      <c r="H9" s="93"/>
      <c r="I9" s="92"/>
      <c r="J9" s="92"/>
      <c r="K9" s="92"/>
      <c r="L9" s="92"/>
      <c r="M9" s="106"/>
      <c r="N9" s="95"/>
    </row>
    <row r="10" spans="1:23" x14ac:dyDescent="0.25">
      <c r="A10" s="120"/>
      <c r="B10" s="26" t="s">
        <v>36</v>
      </c>
      <c r="C10" s="130">
        <f t="shared" si="0"/>
        <v>0</v>
      </c>
      <c r="D10" s="75">
        <v>0</v>
      </c>
      <c r="E10" s="110">
        <f t="shared" si="1"/>
        <v>0.1</v>
      </c>
      <c r="F10" s="140">
        <f t="shared" si="2"/>
        <v>7.9365079365079361E-2</v>
      </c>
      <c r="G10" s="93">
        <f t="shared" si="3"/>
        <v>0</v>
      </c>
      <c r="H10" s="93"/>
      <c r="I10" s="106"/>
      <c r="J10" s="106"/>
      <c r="K10" s="106"/>
      <c r="L10" s="106"/>
      <c r="M10" s="106"/>
    </row>
    <row r="11" spans="1:23" x14ac:dyDescent="0.25">
      <c r="A11" s="120"/>
      <c r="B11" s="26" t="s">
        <v>37</v>
      </c>
      <c r="C11" s="130">
        <f t="shared" si="0"/>
        <v>0</v>
      </c>
      <c r="D11" s="75">
        <v>0</v>
      </c>
      <c r="E11" s="110">
        <f t="shared" si="1"/>
        <v>0.1</v>
      </c>
      <c r="F11" s="140">
        <f t="shared" si="2"/>
        <v>7.9365079365079361E-2</v>
      </c>
      <c r="G11" s="93">
        <f t="shared" si="3"/>
        <v>0</v>
      </c>
      <c r="H11" s="93"/>
      <c r="I11" s="4"/>
      <c r="J11" s="4"/>
      <c r="K11" s="4"/>
      <c r="L11" s="4"/>
      <c r="M11" s="4"/>
      <c r="N11" s="65"/>
      <c r="O11" s="65"/>
      <c r="P11" s="65"/>
    </row>
    <row r="12" spans="1:23" x14ac:dyDescent="0.25">
      <c r="A12" s="120"/>
      <c r="B12" s="26" t="s">
        <v>38</v>
      </c>
      <c r="C12" s="130">
        <f t="shared" si="0"/>
        <v>9523</v>
      </c>
      <c r="D12" s="75">
        <v>12</v>
      </c>
      <c r="E12" s="110">
        <f t="shared" si="1"/>
        <v>0.1</v>
      </c>
      <c r="F12" s="140">
        <f t="shared" si="2"/>
        <v>7.9365079365079361E-2</v>
      </c>
      <c r="G12" s="93">
        <f t="shared" si="3"/>
        <v>9523.8095238095229</v>
      </c>
      <c r="H12" s="90"/>
      <c r="I12" s="151" t="s">
        <v>39</v>
      </c>
      <c r="J12" s="152"/>
      <c r="K12" s="152"/>
      <c r="L12" s="14"/>
      <c r="M12" s="14"/>
      <c r="N12" s="14"/>
      <c r="O12" s="14"/>
      <c r="P12" s="37"/>
      <c r="Q12" s="39"/>
    </row>
    <row r="13" spans="1:23" x14ac:dyDescent="0.25">
      <c r="A13" s="120"/>
      <c r="B13" s="26" t="s">
        <v>40</v>
      </c>
      <c r="C13" s="130">
        <f t="shared" si="0"/>
        <v>0</v>
      </c>
      <c r="D13" s="75">
        <v>0</v>
      </c>
      <c r="E13" s="110">
        <f t="shared" si="1"/>
        <v>0.1</v>
      </c>
      <c r="F13" s="140">
        <f t="shared" si="2"/>
        <v>7.9365079365079361E-2</v>
      </c>
      <c r="G13" s="93">
        <f t="shared" si="3"/>
        <v>0</v>
      </c>
      <c r="H13" s="90"/>
      <c r="I13" s="157" t="s">
        <v>41</v>
      </c>
      <c r="J13" s="154"/>
      <c r="K13" s="154"/>
      <c r="L13" s="154"/>
      <c r="M13" s="154"/>
      <c r="N13" s="154"/>
      <c r="O13" s="154"/>
      <c r="P13" s="158"/>
      <c r="Q13" s="39"/>
    </row>
    <row r="14" spans="1:23" x14ac:dyDescent="0.25">
      <c r="A14" s="120"/>
      <c r="B14" s="26" t="s">
        <v>42</v>
      </c>
      <c r="C14" s="130">
        <f t="shared" si="0"/>
        <v>0</v>
      </c>
      <c r="D14" s="75">
        <v>0</v>
      </c>
      <c r="E14" s="110">
        <f t="shared" si="1"/>
        <v>0.1</v>
      </c>
      <c r="F14" s="140">
        <f t="shared" si="2"/>
        <v>7.9365079365079361E-2</v>
      </c>
      <c r="G14" s="93">
        <f t="shared" si="3"/>
        <v>0</v>
      </c>
      <c r="H14" s="90"/>
      <c r="I14" s="86"/>
      <c r="J14" s="31"/>
      <c r="K14" s="31"/>
      <c r="L14" s="31"/>
      <c r="M14" s="31"/>
      <c r="N14" s="31"/>
      <c r="O14" s="31"/>
      <c r="P14" s="114"/>
      <c r="Q14" s="78"/>
      <c r="R14" s="106"/>
      <c r="S14" s="106"/>
      <c r="T14" s="106"/>
      <c r="U14" s="106"/>
      <c r="V14" s="106"/>
      <c r="W14" s="106"/>
    </row>
    <row r="15" spans="1:23" x14ac:dyDescent="0.25">
      <c r="A15" s="120"/>
      <c r="B15" s="26" t="s">
        <v>43</v>
      </c>
      <c r="C15" s="130">
        <f t="shared" si="0"/>
        <v>20634</v>
      </c>
      <c r="D15" s="75">
        <v>26</v>
      </c>
      <c r="E15" s="110">
        <f t="shared" si="1"/>
        <v>0.1</v>
      </c>
      <c r="F15" s="140">
        <f t="shared" si="2"/>
        <v>7.9365079365079361E-2</v>
      </c>
      <c r="G15" s="93">
        <f t="shared" si="3"/>
        <v>20634.920634920632</v>
      </c>
      <c r="H15" s="90"/>
      <c r="I15" s="86"/>
      <c r="J15" s="31"/>
      <c r="K15" s="31"/>
      <c r="L15" s="31"/>
      <c r="M15" s="31"/>
      <c r="N15" s="31"/>
      <c r="O15" s="31"/>
      <c r="P15" s="114"/>
      <c r="Q15" s="78"/>
      <c r="R15" s="106"/>
      <c r="S15" s="106"/>
      <c r="T15" s="106"/>
      <c r="U15" s="106"/>
      <c r="V15" s="106"/>
      <c r="W15" s="106"/>
    </row>
    <row r="16" spans="1:23" x14ac:dyDescent="0.25">
      <c r="A16" s="120"/>
      <c r="B16" s="26" t="s">
        <v>44</v>
      </c>
      <c r="C16" s="130">
        <f t="shared" si="0"/>
        <v>0</v>
      </c>
      <c r="D16" s="75">
        <v>0</v>
      </c>
      <c r="E16" s="110">
        <f t="shared" si="1"/>
        <v>0.1</v>
      </c>
      <c r="F16" s="140">
        <f t="shared" si="2"/>
        <v>7.9365079365079361E-2</v>
      </c>
      <c r="G16" s="93">
        <f t="shared" si="3"/>
        <v>0</v>
      </c>
      <c r="H16" s="90"/>
      <c r="I16" s="86"/>
      <c r="J16" s="31"/>
      <c r="K16" s="31"/>
      <c r="L16" s="31"/>
      <c r="M16" s="31"/>
      <c r="N16" s="31"/>
      <c r="O16" s="31"/>
      <c r="P16" s="114"/>
      <c r="Q16" s="78"/>
      <c r="R16" s="106"/>
      <c r="S16" s="106"/>
      <c r="T16" s="106"/>
      <c r="U16" s="106"/>
      <c r="V16" s="106"/>
      <c r="W16" s="106"/>
    </row>
    <row r="17" spans="1:23" x14ac:dyDescent="0.25">
      <c r="A17" s="120"/>
      <c r="B17" s="26" t="s">
        <v>45</v>
      </c>
      <c r="C17" s="130">
        <f t="shared" si="0"/>
        <v>0</v>
      </c>
      <c r="D17" s="75">
        <v>0</v>
      </c>
      <c r="E17" s="110">
        <f t="shared" si="1"/>
        <v>0.1</v>
      </c>
      <c r="F17" s="140">
        <f t="shared" si="2"/>
        <v>7.9365079365079361E-2</v>
      </c>
      <c r="G17" s="93">
        <f t="shared" si="3"/>
        <v>0</v>
      </c>
      <c r="H17" s="90"/>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110">
        <f t="shared" si="1"/>
        <v>0.1</v>
      </c>
      <c r="F18" s="140">
        <f t="shared" si="2"/>
        <v>7.9365079365079361E-2</v>
      </c>
      <c r="G18" s="93">
        <f t="shared" si="3"/>
        <v>0</v>
      </c>
      <c r="H18" s="93"/>
      <c r="I18" s="14"/>
      <c r="J18" s="14"/>
      <c r="K18" s="14"/>
      <c r="L18" s="14"/>
      <c r="M18" s="14"/>
      <c r="N18" s="14"/>
      <c r="O18" s="14"/>
      <c r="P18" s="14"/>
      <c r="Q18" s="106"/>
      <c r="R18" s="106"/>
      <c r="S18" s="106"/>
      <c r="T18" s="106"/>
      <c r="U18" s="106"/>
      <c r="V18" s="106"/>
      <c r="W18" s="106"/>
    </row>
    <row r="19" spans="1:23" s="67" customFormat="1" x14ac:dyDescent="0.25">
      <c r="A19" s="120"/>
      <c r="B19" s="26" t="s">
        <v>47</v>
      </c>
      <c r="C19" s="130">
        <f t="shared" si="0"/>
        <v>1587</v>
      </c>
      <c r="D19" s="75">
        <v>2</v>
      </c>
      <c r="E19" s="110">
        <f t="shared" si="1"/>
        <v>0.1</v>
      </c>
      <c r="F19" s="140">
        <f t="shared" si="2"/>
        <v>7.9365079365079361E-2</v>
      </c>
      <c r="G19" s="93">
        <f t="shared" si="3"/>
        <v>1587.3015873015872</v>
      </c>
      <c r="H19" s="93"/>
      <c r="I19" s="31"/>
      <c r="J19" s="31"/>
      <c r="K19" s="31"/>
      <c r="L19" s="31"/>
      <c r="M19" s="31"/>
      <c r="N19" s="31"/>
      <c r="O19" s="31"/>
      <c r="P19" s="31"/>
      <c r="Q19" s="106"/>
      <c r="R19" s="106"/>
      <c r="S19" s="106"/>
      <c r="T19" s="106"/>
      <c r="U19" s="106"/>
      <c r="V19" s="106"/>
      <c r="W19" s="106"/>
    </row>
    <row r="20" spans="1:23" s="67" customFormat="1" x14ac:dyDescent="0.25">
      <c r="A20" s="120"/>
      <c r="B20" s="26" t="s">
        <v>48</v>
      </c>
      <c r="C20" s="130">
        <f t="shared" si="0"/>
        <v>0</v>
      </c>
      <c r="D20" s="75">
        <v>0</v>
      </c>
      <c r="E20" s="110">
        <f t="shared" si="1"/>
        <v>0.1</v>
      </c>
      <c r="F20" s="140">
        <f t="shared" si="2"/>
        <v>7.9365079365079361E-2</v>
      </c>
      <c r="G20" s="93">
        <f t="shared" si="3"/>
        <v>0</v>
      </c>
      <c r="H20" s="93"/>
      <c r="I20" s="31"/>
      <c r="J20" s="31"/>
      <c r="K20" s="31"/>
      <c r="L20" s="31"/>
      <c r="M20" s="31"/>
      <c r="N20" s="31"/>
      <c r="O20" s="31"/>
      <c r="P20" s="31"/>
      <c r="Q20" s="106"/>
      <c r="R20" s="106"/>
      <c r="S20" s="106"/>
      <c r="T20" s="106"/>
      <c r="U20" s="106"/>
      <c r="V20" s="106"/>
      <c r="W20" s="106"/>
    </row>
    <row r="21" spans="1:23" s="67" customFormat="1" x14ac:dyDescent="0.25">
      <c r="A21" s="120"/>
      <c r="B21" s="26" t="s">
        <v>49</v>
      </c>
      <c r="C21" s="130">
        <f t="shared" si="0"/>
        <v>0</v>
      </c>
      <c r="D21" s="75">
        <v>0</v>
      </c>
      <c r="E21" s="110">
        <f t="shared" si="1"/>
        <v>0.1</v>
      </c>
      <c r="F21" s="140">
        <f t="shared" si="2"/>
        <v>7.9365079365079361E-2</v>
      </c>
      <c r="G21" s="93">
        <f t="shared" si="3"/>
        <v>0</v>
      </c>
      <c r="H21" s="93"/>
      <c r="I21" s="31"/>
      <c r="J21" s="31"/>
      <c r="K21" s="31"/>
      <c r="L21" s="31"/>
      <c r="M21" s="31"/>
      <c r="N21" s="31"/>
      <c r="O21" s="31"/>
      <c r="P21" s="31"/>
      <c r="Q21" s="106"/>
      <c r="R21" s="106"/>
      <c r="S21" s="106"/>
      <c r="T21" s="106"/>
      <c r="U21" s="106"/>
      <c r="V21" s="106"/>
      <c r="W21" s="106"/>
    </row>
    <row r="22" spans="1:23" s="67" customFormat="1" x14ac:dyDescent="0.25">
      <c r="A22" s="120"/>
      <c r="B22" s="26" t="s">
        <v>50</v>
      </c>
      <c r="C22" s="130">
        <f t="shared" si="0"/>
        <v>0</v>
      </c>
      <c r="D22" s="75">
        <v>0</v>
      </c>
      <c r="E22" s="110">
        <f t="shared" si="1"/>
        <v>0.1</v>
      </c>
      <c r="F22" s="140">
        <f t="shared" si="2"/>
        <v>7.9365079365079361E-2</v>
      </c>
      <c r="G22" s="93">
        <f t="shared" si="3"/>
        <v>0</v>
      </c>
      <c r="H22" s="93"/>
      <c r="I22" s="31"/>
      <c r="J22" s="31"/>
      <c r="K22" s="31"/>
      <c r="L22" s="31"/>
      <c r="M22" s="31"/>
      <c r="N22" s="31"/>
      <c r="O22" s="31"/>
      <c r="P22" s="31"/>
      <c r="Q22" s="106"/>
      <c r="R22" s="106"/>
      <c r="S22" s="106"/>
      <c r="T22" s="106"/>
      <c r="U22" s="106"/>
      <c r="V22" s="106"/>
      <c r="W22" s="106"/>
    </row>
    <row r="23" spans="1:23" s="67" customFormat="1" x14ac:dyDescent="0.25">
      <c r="A23" s="120"/>
      <c r="B23" s="26" t="s">
        <v>51</v>
      </c>
      <c r="C23" s="130">
        <f t="shared" si="0"/>
        <v>0</v>
      </c>
      <c r="D23" s="75">
        <v>0</v>
      </c>
      <c r="E23" s="110">
        <f t="shared" si="1"/>
        <v>0.1</v>
      </c>
      <c r="F23" s="140">
        <f t="shared" si="2"/>
        <v>7.9365079365079361E-2</v>
      </c>
      <c r="G23" s="93">
        <f t="shared" si="3"/>
        <v>0</v>
      </c>
      <c r="H23" s="93"/>
      <c r="I23" s="31"/>
      <c r="J23" s="31"/>
      <c r="K23" s="31"/>
      <c r="L23" s="31"/>
      <c r="M23" s="31"/>
      <c r="N23" s="31"/>
      <c r="O23" s="31"/>
      <c r="P23" s="31"/>
      <c r="Q23" s="106"/>
      <c r="R23" s="106"/>
      <c r="S23" s="106"/>
      <c r="T23" s="106"/>
      <c r="U23" s="106"/>
      <c r="V23" s="106"/>
      <c r="W23" s="106"/>
    </row>
    <row r="24" spans="1:23" s="67" customFormat="1" x14ac:dyDescent="0.25">
      <c r="A24" s="120"/>
      <c r="B24" s="26" t="s">
        <v>52</v>
      </c>
      <c r="C24" s="130">
        <f t="shared" si="0"/>
        <v>0</v>
      </c>
      <c r="D24" s="75">
        <v>0</v>
      </c>
      <c r="E24" s="110">
        <f t="shared" si="1"/>
        <v>0.1</v>
      </c>
      <c r="F24" s="140">
        <f t="shared" si="2"/>
        <v>7.9365079365079361E-2</v>
      </c>
      <c r="G24" s="93">
        <f t="shared" si="3"/>
        <v>0</v>
      </c>
      <c r="H24" s="93"/>
      <c r="I24" s="31"/>
      <c r="J24" s="31"/>
      <c r="K24" s="31"/>
      <c r="L24" s="31"/>
      <c r="M24" s="31"/>
      <c r="N24" s="31"/>
      <c r="O24" s="31"/>
      <c r="P24" s="31"/>
      <c r="Q24" s="106"/>
      <c r="R24" s="106"/>
      <c r="S24" s="106"/>
      <c r="T24" s="106"/>
      <c r="U24" s="106"/>
      <c r="V24" s="106"/>
      <c r="W24" s="106"/>
    </row>
    <row r="25" spans="1:23" s="67" customFormat="1" x14ac:dyDescent="0.25">
      <c r="A25" s="120"/>
      <c r="B25" s="26" t="s">
        <v>53</v>
      </c>
      <c r="C25" s="130">
        <f t="shared" si="0"/>
        <v>0</v>
      </c>
      <c r="D25" s="75">
        <v>0</v>
      </c>
      <c r="E25" s="110">
        <f t="shared" si="1"/>
        <v>0.1</v>
      </c>
      <c r="F25" s="140">
        <f t="shared" si="2"/>
        <v>7.9365079365079361E-2</v>
      </c>
      <c r="G25" s="93">
        <f t="shared" si="3"/>
        <v>0</v>
      </c>
      <c r="H25" s="93"/>
      <c r="I25" s="31"/>
      <c r="J25" s="31"/>
      <c r="K25" s="31"/>
      <c r="L25" s="31"/>
      <c r="M25" s="31"/>
      <c r="N25" s="31"/>
      <c r="O25" s="31"/>
      <c r="P25" s="31"/>
      <c r="Q25" s="106"/>
      <c r="R25" s="106"/>
      <c r="S25" s="106"/>
      <c r="T25" s="106"/>
      <c r="U25" s="106"/>
      <c r="V25" s="106"/>
      <c r="W25" s="106"/>
    </row>
    <row r="26" spans="1:23" s="67" customFormat="1" x14ac:dyDescent="0.25">
      <c r="A26" s="120"/>
      <c r="B26" s="26" t="s">
        <v>54</v>
      </c>
      <c r="C26" s="130">
        <f t="shared" si="0"/>
        <v>0</v>
      </c>
      <c r="D26" s="75">
        <v>0</v>
      </c>
      <c r="E26" s="110">
        <f t="shared" si="1"/>
        <v>0.1</v>
      </c>
      <c r="F26" s="140">
        <f t="shared" si="2"/>
        <v>7.9365079365079361E-2</v>
      </c>
      <c r="G26" s="93">
        <f t="shared" si="3"/>
        <v>0</v>
      </c>
      <c r="H26" s="93"/>
      <c r="I26" s="31"/>
      <c r="J26" s="31"/>
      <c r="K26" s="31"/>
      <c r="L26" s="31"/>
      <c r="M26" s="31"/>
      <c r="N26" s="31"/>
      <c r="O26" s="31"/>
      <c r="P26" s="31"/>
      <c r="Q26" s="106"/>
      <c r="R26" s="106"/>
      <c r="S26" s="106"/>
      <c r="T26" s="106"/>
      <c r="U26" s="106"/>
      <c r="V26" s="106"/>
      <c r="W26" s="106"/>
    </row>
    <row r="27" spans="1:23" s="67" customFormat="1" x14ac:dyDescent="0.25">
      <c r="A27" s="120"/>
      <c r="B27" s="26" t="s">
        <v>55</v>
      </c>
      <c r="C27" s="130">
        <f t="shared" si="0"/>
        <v>0</v>
      </c>
      <c r="D27" s="75">
        <v>0</v>
      </c>
      <c r="E27" s="110">
        <f t="shared" si="1"/>
        <v>0.1</v>
      </c>
      <c r="F27" s="140">
        <f t="shared" si="2"/>
        <v>7.9365079365079361E-2</v>
      </c>
      <c r="G27" s="93">
        <f t="shared" si="3"/>
        <v>0</v>
      </c>
      <c r="H27" s="93"/>
      <c r="I27" s="31"/>
      <c r="J27" s="31"/>
      <c r="K27" s="31"/>
      <c r="L27" s="31"/>
      <c r="M27" s="31"/>
      <c r="N27" s="31"/>
      <c r="O27" s="31"/>
      <c r="P27" s="31"/>
      <c r="Q27" s="106"/>
      <c r="R27" s="106"/>
      <c r="S27" s="106"/>
      <c r="T27" s="106"/>
      <c r="U27" s="106"/>
      <c r="V27" s="106"/>
      <c r="W27" s="106"/>
    </row>
    <row r="28" spans="1:23" s="67" customFormat="1" x14ac:dyDescent="0.25">
      <c r="A28" s="120"/>
      <c r="B28" s="26" t="s">
        <v>56</v>
      </c>
      <c r="C28" s="130">
        <f t="shared" si="0"/>
        <v>0</v>
      </c>
      <c r="D28" s="75">
        <v>0</v>
      </c>
      <c r="E28" s="110">
        <f t="shared" si="1"/>
        <v>0.1</v>
      </c>
      <c r="F28" s="140">
        <f t="shared" si="2"/>
        <v>7.9365079365079361E-2</v>
      </c>
      <c r="G28" s="93">
        <f t="shared" si="3"/>
        <v>0</v>
      </c>
      <c r="H28" s="93"/>
      <c r="I28" s="31"/>
      <c r="J28" s="31"/>
      <c r="K28" s="31"/>
      <c r="L28" s="31"/>
      <c r="M28" s="31"/>
      <c r="N28" s="31"/>
      <c r="O28" s="31"/>
      <c r="P28" s="31"/>
      <c r="Q28" s="106"/>
      <c r="R28" s="106"/>
      <c r="S28" s="106"/>
      <c r="T28" s="106"/>
      <c r="U28" s="106"/>
      <c r="V28" s="106"/>
      <c r="W28" s="106"/>
    </row>
    <row r="29" spans="1:23" s="67" customFormat="1" x14ac:dyDescent="0.25">
      <c r="A29" s="120"/>
      <c r="B29" s="26" t="s">
        <v>57</v>
      </c>
      <c r="C29" s="130">
        <f t="shared" si="0"/>
        <v>0</v>
      </c>
      <c r="D29" s="75">
        <v>0</v>
      </c>
      <c r="E29" s="110">
        <f t="shared" si="1"/>
        <v>0.1</v>
      </c>
      <c r="F29" s="140">
        <f t="shared" si="2"/>
        <v>7.9365079365079361E-2</v>
      </c>
      <c r="G29" s="93">
        <f t="shared" si="3"/>
        <v>0</v>
      </c>
      <c r="H29" s="93"/>
      <c r="I29" s="31"/>
      <c r="J29" s="31"/>
      <c r="K29" s="31"/>
      <c r="L29" s="31"/>
      <c r="M29" s="31"/>
      <c r="N29" s="31"/>
      <c r="O29" s="31"/>
      <c r="P29" s="31"/>
      <c r="Q29" s="106"/>
      <c r="R29" s="106"/>
      <c r="S29" s="106"/>
      <c r="T29" s="106"/>
      <c r="U29" s="106"/>
      <c r="V29" s="106"/>
      <c r="W29" s="106"/>
    </row>
    <row r="30" spans="1:23" s="67" customFormat="1" x14ac:dyDescent="0.25">
      <c r="A30" s="120"/>
      <c r="B30" s="26" t="s">
        <v>58</v>
      </c>
      <c r="C30" s="130">
        <f t="shared" si="0"/>
        <v>0</v>
      </c>
      <c r="D30" s="75">
        <v>0</v>
      </c>
      <c r="E30" s="110">
        <f t="shared" si="1"/>
        <v>0.1</v>
      </c>
      <c r="F30" s="140">
        <f t="shared" si="2"/>
        <v>7.9365079365079361E-2</v>
      </c>
      <c r="G30" s="93">
        <f t="shared" si="3"/>
        <v>0</v>
      </c>
      <c r="H30" s="93"/>
      <c r="I30" s="31"/>
      <c r="J30" s="31"/>
      <c r="K30" s="31"/>
      <c r="L30" s="31"/>
      <c r="M30" s="31"/>
      <c r="N30" s="31"/>
      <c r="O30" s="31"/>
      <c r="P30" s="31"/>
      <c r="Q30" s="106"/>
      <c r="R30" s="106"/>
      <c r="S30" s="106"/>
      <c r="T30" s="106"/>
      <c r="U30" s="106"/>
      <c r="V30" s="106"/>
      <c r="W30" s="106"/>
    </row>
    <row r="31" spans="1:23" s="67" customFormat="1" x14ac:dyDescent="0.25">
      <c r="A31" s="120"/>
      <c r="B31" s="26" t="s">
        <v>59</v>
      </c>
      <c r="C31" s="130">
        <f t="shared" si="0"/>
        <v>0</v>
      </c>
      <c r="D31" s="75">
        <v>0</v>
      </c>
      <c r="E31" s="110">
        <f t="shared" si="1"/>
        <v>0.1</v>
      </c>
      <c r="F31" s="140">
        <f t="shared" si="2"/>
        <v>7.9365079365079361E-2</v>
      </c>
      <c r="G31" s="93">
        <f t="shared" si="3"/>
        <v>0</v>
      </c>
      <c r="H31" s="93"/>
      <c r="I31" s="31"/>
      <c r="J31" s="31"/>
      <c r="K31" s="31"/>
      <c r="L31" s="31"/>
      <c r="M31" s="31"/>
      <c r="N31" s="31"/>
      <c r="O31" s="31"/>
      <c r="P31" s="31"/>
      <c r="Q31" s="106"/>
      <c r="R31" s="106"/>
      <c r="S31" s="106"/>
      <c r="T31" s="106"/>
      <c r="U31" s="106"/>
      <c r="V31" s="106"/>
      <c r="W31" s="106"/>
    </row>
    <row r="32" spans="1:23" s="67" customFormat="1" x14ac:dyDescent="0.25">
      <c r="A32" s="120"/>
      <c r="B32" s="26" t="s">
        <v>60</v>
      </c>
      <c r="C32" s="130">
        <f t="shared" si="0"/>
        <v>0</v>
      </c>
      <c r="D32" s="75">
        <v>0</v>
      </c>
      <c r="E32" s="110">
        <f t="shared" si="1"/>
        <v>0.1</v>
      </c>
      <c r="F32" s="140">
        <f t="shared" si="2"/>
        <v>7.9365079365079361E-2</v>
      </c>
      <c r="G32" s="93">
        <f t="shared" si="3"/>
        <v>0</v>
      </c>
      <c r="H32" s="93"/>
      <c r="I32" s="31"/>
      <c r="J32" s="31"/>
      <c r="K32" s="31"/>
      <c r="L32" s="31"/>
      <c r="M32" s="31"/>
      <c r="N32" s="31"/>
      <c r="O32" s="31"/>
      <c r="P32" s="31"/>
      <c r="Q32" s="106"/>
      <c r="R32" s="106"/>
      <c r="S32" s="106"/>
      <c r="T32" s="106"/>
      <c r="U32" s="106"/>
      <c r="V32" s="106"/>
      <c r="W32" s="106"/>
    </row>
    <row r="33" spans="1:23" s="67" customFormat="1" x14ac:dyDescent="0.25">
      <c r="A33" s="120"/>
      <c r="B33" s="26" t="s">
        <v>61</v>
      </c>
      <c r="C33" s="130">
        <f t="shared" si="0"/>
        <v>0</v>
      </c>
      <c r="D33" s="75">
        <v>0</v>
      </c>
      <c r="E33" s="110">
        <f t="shared" si="1"/>
        <v>0.1</v>
      </c>
      <c r="F33" s="140">
        <f t="shared" si="2"/>
        <v>7.9365079365079361E-2</v>
      </c>
      <c r="G33" s="93">
        <f t="shared" si="3"/>
        <v>0</v>
      </c>
      <c r="H33" s="93"/>
      <c r="I33" s="31"/>
      <c r="J33" s="31"/>
      <c r="K33" s="31"/>
      <c r="L33" s="31"/>
      <c r="M33" s="31"/>
      <c r="N33" s="31"/>
      <c r="O33" s="31"/>
      <c r="P33" s="31"/>
      <c r="Q33" s="106"/>
      <c r="R33" s="106"/>
      <c r="S33" s="106"/>
      <c r="T33" s="106"/>
      <c r="U33" s="106"/>
      <c r="V33" s="106"/>
      <c r="W33" s="106"/>
    </row>
    <row r="34" spans="1:23" s="67" customFormat="1" x14ac:dyDescent="0.25">
      <c r="A34" s="120"/>
      <c r="B34" s="26" t="s">
        <v>62</v>
      </c>
      <c r="C34" s="130">
        <f t="shared" si="0"/>
        <v>0</v>
      </c>
      <c r="D34" s="75">
        <v>0</v>
      </c>
      <c r="E34" s="110">
        <f t="shared" si="1"/>
        <v>0.1</v>
      </c>
      <c r="F34" s="140">
        <f t="shared" si="2"/>
        <v>7.9365079365079361E-2</v>
      </c>
      <c r="G34" s="93">
        <f t="shared" si="3"/>
        <v>0</v>
      </c>
      <c r="H34" s="93"/>
      <c r="I34" s="31"/>
      <c r="J34" s="31"/>
      <c r="K34" s="31"/>
      <c r="L34" s="31"/>
      <c r="M34" s="31"/>
      <c r="N34" s="31"/>
      <c r="O34" s="31"/>
      <c r="P34" s="31"/>
      <c r="Q34" s="106"/>
      <c r="R34" s="106"/>
      <c r="S34" s="106"/>
      <c r="T34" s="106"/>
      <c r="U34" s="106"/>
      <c r="V34" s="106"/>
      <c r="W34" s="106"/>
    </row>
    <row r="35" spans="1:23" s="67" customFormat="1" x14ac:dyDescent="0.25">
      <c r="A35" s="120"/>
      <c r="B35" s="26" t="s">
        <v>63</v>
      </c>
      <c r="C35" s="130">
        <f t="shared" si="0"/>
        <v>0</v>
      </c>
      <c r="D35" s="75">
        <v>0</v>
      </c>
      <c r="E35" s="110">
        <f t="shared" si="1"/>
        <v>0.1</v>
      </c>
      <c r="F35" s="140">
        <f t="shared" si="2"/>
        <v>7.9365079365079361E-2</v>
      </c>
      <c r="G35" s="93">
        <f t="shared" si="3"/>
        <v>0</v>
      </c>
      <c r="H35" s="93"/>
      <c r="I35" s="31"/>
      <c r="J35" s="31"/>
      <c r="K35" s="31"/>
      <c r="L35" s="31"/>
      <c r="M35" s="31"/>
      <c r="N35" s="31"/>
      <c r="O35" s="31"/>
      <c r="P35" s="31"/>
      <c r="Q35" s="106"/>
      <c r="R35" s="106"/>
      <c r="S35" s="106"/>
      <c r="T35" s="106"/>
      <c r="U35" s="106"/>
      <c r="V35" s="106"/>
      <c r="W35" s="106"/>
    </row>
    <row r="36" spans="1:23" s="67" customFormat="1" x14ac:dyDescent="0.25">
      <c r="A36" s="120"/>
      <c r="B36" s="26" t="s">
        <v>64</v>
      </c>
      <c r="C36" s="130">
        <f t="shared" ref="C36:C59" si="4">TRUNC(G36)</f>
        <v>0</v>
      </c>
      <c r="D36" s="75">
        <v>0</v>
      </c>
      <c r="E36" s="110">
        <f t="shared" ref="E36:E59" si="5">$G$2</f>
        <v>0.1</v>
      </c>
      <c r="F36" s="140">
        <f t="shared" ref="F36:F59" si="6">1/$D$2</f>
        <v>7.9365079365079361E-2</v>
      </c>
      <c r="G36" s="93">
        <f t="shared" ref="G36:G59" si="7">((D36/E36)*(F36))*(1000/1)</f>
        <v>0</v>
      </c>
      <c r="H36" s="93"/>
      <c r="I36" s="31"/>
      <c r="J36" s="31"/>
      <c r="K36" s="31"/>
      <c r="L36" s="31"/>
      <c r="M36" s="31"/>
      <c r="N36" s="31"/>
      <c r="O36" s="31"/>
      <c r="P36" s="31"/>
      <c r="Q36" s="106"/>
      <c r="R36" s="106"/>
      <c r="S36" s="106"/>
      <c r="T36" s="106"/>
      <c r="U36" s="106"/>
      <c r="V36" s="106"/>
      <c r="W36" s="106"/>
    </row>
    <row r="37" spans="1:23" s="67" customFormat="1" x14ac:dyDescent="0.25">
      <c r="A37" s="120"/>
      <c r="B37" s="26" t="s">
        <v>65</v>
      </c>
      <c r="C37" s="130">
        <f t="shared" si="4"/>
        <v>0</v>
      </c>
      <c r="D37" s="75">
        <v>0</v>
      </c>
      <c r="E37" s="110">
        <f t="shared" si="5"/>
        <v>0.1</v>
      </c>
      <c r="F37" s="140">
        <f t="shared" si="6"/>
        <v>7.9365079365079361E-2</v>
      </c>
      <c r="G37" s="93">
        <f t="shared" si="7"/>
        <v>0</v>
      </c>
      <c r="H37" s="93"/>
      <c r="I37" s="31"/>
      <c r="J37" s="31"/>
      <c r="K37" s="31"/>
      <c r="L37" s="31"/>
      <c r="M37" s="31"/>
      <c r="N37" s="31"/>
      <c r="O37" s="31"/>
      <c r="P37" s="31"/>
      <c r="Q37" s="106"/>
      <c r="R37" s="106"/>
      <c r="S37" s="106"/>
      <c r="T37" s="106"/>
      <c r="U37" s="106"/>
      <c r="V37" s="106"/>
      <c r="W37" s="106"/>
    </row>
    <row r="38" spans="1:23" s="67" customFormat="1" x14ac:dyDescent="0.25">
      <c r="A38" s="120"/>
      <c r="B38" s="26" t="s">
        <v>66</v>
      </c>
      <c r="C38" s="130">
        <f t="shared" si="4"/>
        <v>0</v>
      </c>
      <c r="D38" s="75">
        <v>0</v>
      </c>
      <c r="E38" s="110">
        <f t="shared" si="5"/>
        <v>0.1</v>
      </c>
      <c r="F38" s="140">
        <f t="shared" si="6"/>
        <v>7.9365079365079361E-2</v>
      </c>
      <c r="G38" s="93">
        <f t="shared" si="7"/>
        <v>0</v>
      </c>
      <c r="H38" s="93"/>
      <c r="I38" s="31"/>
      <c r="J38" s="31"/>
      <c r="K38" s="31"/>
      <c r="L38" s="31"/>
      <c r="M38" s="31"/>
      <c r="N38" s="31"/>
      <c r="O38" s="31"/>
      <c r="P38" s="31"/>
      <c r="Q38" s="106"/>
      <c r="R38" s="106"/>
      <c r="S38" s="106"/>
      <c r="T38" s="106"/>
      <c r="U38" s="106"/>
      <c r="V38" s="106"/>
      <c r="W38" s="106"/>
    </row>
    <row r="39" spans="1:23" s="67" customFormat="1" x14ac:dyDescent="0.25">
      <c r="A39" s="120"/>
      <c r="B39" s="26" t="s">
        <v>67</v>
      </c>
      <c r="C39" s="130">
        <f t="shared" si="4"/>
        <v>0</v>
      </c>
      <c r="D39" s="75">
        <v>0</v>
      </c>
      <c r="E39" s="110">
        <f t="shared" si="5"/>
        <v>0.1</v>
      </c>
      <c r="F39" s="140">
        <f t="shared" si="6"/>
        <v>7.9365079365079361E-2</v>
      </c>
      <c r="G39" s="93">
        <f t="shared" si="7"/>
        <v>0</v>
      </c>
      <c r="H39" s="93"/>
      <c r="I39" s="31"/>
      <c r="J39" s="31"/>
      <c r="K39" s="31"/>
      <c r="L39" s="31"/>
      <c r="M39" s="31"/>
      <c r="N39" s="31"/>
      <c r="O39" s="31"/>
      <c r="P39" s="31"/>
      <c r="Q39" s="106"/>
      <c r="R39" s="106"/>
      <c r="S39" s="106"/>
      <c r="T39" s="106"/>
      <c r="U39" s="106"/>
      <c r="V39" s="106"/>
      <c r="W39" s="106"/>
    </row>
    <row r="40" spans="1:23" s="67" customFormat="1" x14ac:dyDescent="0.25">
      <c r="A40" s="120"/>
      <c r="B40" s="26" t="s">
        <v>68</v>
      </c>
      <c r="C40" s="130">
        <f t="shared" si="4"/>
        <v>0</v>
      </c>
      <c r="D40" s="75">
        <v>0</v>
      </c>
      <c r="E40" s="110">
        <f t="shared" si="5"/>
        <v>0.1</v>
      </c>
      <c r="F40" s="140">
        <f t="shared" si="6"/>
        <v>7.9365079365079361E-2</v>
      </c>
      <c r="G40" s="93">
        <f t="shared" si="7"/>
        <v>0</v>
      </c>
      <c r="H40" s="93"/>
      <c r="I40" s="31"/>
      <c r="J40" s="31"/>
      <c r="K40" s="31"/>
      <c r="L40" s="31"/>
      <c r="M40" s="31"/>
      <c r="N40" s="31"/>
      <c r="O40" s="31"/>
      <c r="P40" s="31"/>
      <c r="Q40" s="106"/>
      <c r="R40" s="106"/>
      <c r="S40" s="106"/>
      <c r="T40" s="106"/>
      <c r="U40" s="106"/>
      <c r="V40" s="106"/>
      <c r="W40" s="106"/>
    </row>
    <row r="41" spans="1:23" s="67" customFormat="1" x14ac:dyDescent="0.25">
      <c r="A41" s="120"/>
      <c r="B41" s="26" t="s">
        <v>69</v>
      </c>
      <c r="C41" s="130">
        <f t="shared" si="4"/>
        <v>0</v>
      </c>
      <c r="D41" s="75">
        <v>0</v>
      </c>
      <c r="E41" s="110">
        <f t="shared" si="5"/>
        <v>0.1</v>
      </c>
      <c r="F41" s="140">
        <f t="shared" si="6"/>
        <v>7.9365079365079361E-2</v>
      </c>
      <c r="G41" s="93">
        <f t="shared" si="7"/>
        <v>0</v>
      </c>
      <c r="H41" s="93"/>
      <c r="I41" s="31"/>
      <c r="J41" s="31"/>
      <c r="K41" s="31"/>
      <c r="L41" s="31"/>
      <c r="M41" s="31"/>
      <c r="N41" s="31"/>
      <c r="O41" s="31"/>
      <c r="P41" s="31"/>
      <c r="Q41" s="106"/>
      <c r="R41" s="106"/>
      <c r="S41" s="106"/>
      <c r="T41" s="106"/>
      <c r="U41" s="106"/>
      <c r="V41" s="106"/>
      <c r="W41" s="106"/>
    </row>
    <row r="42" spans="1:23" s="67" customFormat="1" x14ac:dyDescent="0.25">
      <c r="A42" s="120"/>
      <c r="B42" s="26" t="s">
        <v>70</v>
      </c>
      <c r="C42" s="130">
        <f t="shared" si="4"/>
        <v>0</v>
      </c>
      <c r="D42" s="75">
        <v>0</v>
      </c>
      <c r="E42" s="110">
        <f t="shared" si="5"/>
        <v>0.1</v>
      </c>
      <c r="F42" s="140">
        <f t="shared" si="6"/>
        <v>7.9365079365079361E-2</v>
      </c>
      <c r="G42" s="93">
        <f t="shared" si="7"/>
        <v>0</v>
      </c>
      <c r="H42" s="93"/>
      <c r="I42" s="31"/>
      <c r="J42" s="31"/>
      <c r="K42" s="31"/>
      <c r="L42" s="31"/>
      <c r="M42" s="31"/>
      <c r="N42" s="31"/>
      <c r="O42" s="31"/>
      <c r="P42" s="31"/>
      <c r="Q42" s="106"/>
      <c r="R42" s="106"/>
      <c r="S42" s="106"/>
      <c r="T42" s="106"/>
      <c r="U42" s="106"/>
      <c r="V42" s="106"/>
      <c r="W42" s="106"/>
    </row>
    <row r="43" spans="1:23" s="67" customFormat="1" x14ac:dyDescent="0.25">
      <c r="A43" s="120"/>
      <c r="B43" s="26" t="s">
        <v>71</v>
      </c>
      <c r="C43" s="130">
        <f t="shared" si="4"/>
        <v>0</v>
      </c>
      <c r="D43" s="75">
        <v>0</v>
      </c>
      <c r="E43" s="110">
        <f t="shared" si="5"/>
        <v>0.1</v>
      </c>
      <c r="F43" s="140">
        <f t="shared" si="6"/>
        <v>7.9365079365079361E-2</v>
      </c>
      <c r="G43" s="93">
        <f t="shared" si="7"/>
        <v>0</v>
      </c>
      <c r="H43" s="93"/>
      <c r="I43" s="31"/>
      <c r="J43" s="31"/>
      <c r="K43" s="31"/>
      <c r="L43" s="31"/>
      <c r="M43" s="31"/>
      <c r="N43" s="31"/>
      <c r="O43" s="31"/>
      <c r="P43" s="31"/>
      <c r="Q43" s="106"/>
      <c r="R43" s="106"/>
      <c r="S43" s="106"/>
      <c r="T43" s="106"/>
      <c r="U43" s="106"/>
      <c r="V43" s="106"/>
      <c r="W43" s="106"/>
    </row>
    <row r="44" spans="1:23" s="67" customFormat="1" x14ac:dyDescent="0.25">
      <c r="A44" s="120"/>
      <c r="B44" s="26" t="s">
        <v>72</v>
      </c>
      <c r="C44" s="130">
        <f t="shared" si="4"/>
        <v>3968</v>
      </c>
      <c r="D44" s="75">
        <v>5</v>
      </c>
      <c r="E44" s="110">
        <f t="shared" si="5"/>
        <v>0.1</v>
      </c>
      <c r="F44" s="140">
        <f t="shared" si="6"/>
        <v>7.9365079365079361E-2</v>
      </c>
      <c r="G44" s="93">
        <f t="shared" si="7"/>
        <v>3968.2539682539677</v>
      </c>
      <c r="H44" s="93"/>
      <c r="I44" s="31"/>
      <c r="J44" s="31"/>
      <c r="K44" s="31"/>
      <c r="L44" s="31"/>
      <c r="M44" s="31"/>
      <c r="N44" s="31"/>
      <c r="O44" s="31"/>
      <c r="P44" s="31"/>
      <c r="Q44" s="106"/>
      <c r="R44" s="106"/>
      <c r="S44" s="106"/>
      <c r="T44" s="106"/>
      <c r="U44" s="106"/>
      <c r="V44" s="106"/>
      <c r="W44" s="106"/>
    </row>
    <row r="45" spans="1:23" s="67" customFormat="1" x14ac:dyDescent="0.25">
      <c r="A45" s="120"/>
      <c r="B45" s="26" t="s">
        <v>73</v>
      </c>
      <c r="C45" s="130">
        <f t="shared" si="4"/>
        <v>0</v>
      </c>
      <c r="D45" s="75">
        <v>0</v>
      </c>
      <c r="E45" s="110">
        <f t="shared" si="5"/>
        <v>0.1</v>
      </c>
      <c r="F45" s="140">
        <f t="shared" si="6"/>
        <v>7.9365079365079361E-2</v>
      </c>
      <c r="G45" s="93">
        <f t="shared" si="7"/>
        <v>0</v>
      </c>
      <c r="H45" s="93"/>
      <c r="I45" s="31"/>
      <c r="J45" s="31"/>
      <c r="K45" s="31"/>
      <c r="L45" s="31"/>
      <c r="M45" s="31"/>
      <c r="N45" s="31"/>
      <c r="O45" s="31"/>
      <c r="P45" s="31"/>
      <c r="Q45" s="106"/>
      <c r="R45" s="106"/>
      <c r="S45" s="106"/>
      <c r="T45" s="106"/>
      <c r="U45" s="106"/>
      <c r="V45" s="106"/>
      <c r="W45" s="106"/>
    </row>
    <row r="46" spans="1:23" s="67" customFormat="1" x14ac:dyDescent="0.25">
      <c r="A46" s="120"/>
      <c r="B46" s="26" t="s">
        <v>74</v>
      </c>
      <c r="C46" s="130">
        <f t="shared" si="4"/>
        <v>0</v>
      </c>
      <c r="D46" s="75">
        <v>0</v>
      </c>
      <c r="E46" s="110">
        <f t="shared" si="5"/>
        <v>0.1</v>
      </c>
      <c r="F46" s="140">
        <f t="shared" si="6"/>
        <v>7.9365079365079361E-2</v>
      </c>
      <c r="G46" s="93">
        <f t="shared" si="7"/>
        <v>0</v>
      </c>
      <c r="H46" s="93"/>
      <c r="I46" s="31"/>
      <c r="J46" s="31"/>
      <c r="K46" s="31"/>
      <c r="L46" s="31"/>
      <c r="M46" s="31"/>
      <c r="N46" s="31"/>
      <c r="O46" s="31"/>
      <c r="P46" s="31"/>
      <c r="Q46" s="106"/>
      <c r="R46" s="106"/>
      <c r="S46" s="106"/>
      <c r="T46" s="106"/>
      <c r="U46" s="106"/>
      <c r="V46" s="106"/>
      <c r="W46" s="106"/>
    </row>
    <row r="47" spans="1:23" s="67" customFormat="1" x14ac:dyDescent="0.25">
      <c r="A47" s="120"/>
      <c r="B47" s="26" t="s">
        <v>75</v>
      </c>
      <c r="C47" s="130">
        <f t="shared" si="4"/>
        <v>3968</v>
      </c>
      <c r="D47" s="75">
        <v>5</v>
      </c>
      <c r="E47" s="110">
        <f t="shared" si="5"/>
        <v>0.1</v>
      </c>
      <c r="F47" s="140">
        <f t="shared" si="6"/>
        <v>7.9365079365079361E-2</v>
      </c>
      <c r="G47" s="93">
        <f t="shared" si="7"/>
        <v>3968.2539682539677</v>
      </c>
      <c r="H47" s="93"/>
      <c r="I47" s="31"/>
      <c r="J47" s="31"/>
      <c r="K47" s="31"/>
      <c r="L47" s="31"/>
      <c r="M47" s="31"/>
      <c r="N47" s="31"/>
      <c r="O47" s="31"/>
      <c r="P47" s="31"/>
      <c r="Q47" s="106"/>
      <c r="R47" s="106"/>
      <c r="S47" s="106"/>
      <c r="T47" s="106"/>
      <c r="U47" s="106"/>
      <c r="V47" s="106"/>
      <c r="W47" s="106"/>
    </row>
    <row r="48" spans="1:23" s="67" customFormat="1" x14ac:dyDescent="0.25">
      <c r="A48" s="120"/>
      <c r="B48" s="26" t="s">
        <v>76</v>
      </c>
      <c r="C48" s="130">
        <f t="shared" si="4"/>
        <v>8730</v>
      </c>
      <c r="D48" s="75">
        <v>11</v>
      </c>
      <c r="E48" s="110">
        <f t="shared" si="5"/>
        <v>0.1</v>
      </c>
      <c r="F48" s="140">
        <f t="shared" si="6"/>
        <v>7.9365079365079361E-2</v>
      </c>
      <c r="G48" s="93">
        <f t="shared" si="7"/>
        <v>8730.1587301587297</v>
      </c>
      <c r="H48" s="93"/>
      <c r="I48" s="31"/>
      <c r="J48" s="31"/>
      <c r="K48" s="31"/>
      <c r="L48" s="31"/>
      <c r="M48" s="31"/>
      <c r="N48" s="31"/>
      <c r="O48" s="31"/>
      <c r="P48" s="31"/>
      <c r="Q48" s="106"/>
      <c r="R48" s="106"/>
      <c r="S48" s="106"/>
      <c r="T48" s="106"/>
      <c r="U48" s="106"/>
      <c r="V48" s="106"/>
      <c r="W48" s="106"/>
    </row>
    <row r="49" spans="1:23" s="67" customFormat="1" x14ac:dyDescent="0.25">
      <c r="A49" s="120"/>
      <c r="B49" s="26" t="s">
        <v>77</v>
      </c>
      <c r="C49" s="130">
        <f t="shared" si="4"/>
        <v>0</v>
      </c>
      <c r="D49" s="75">
        <v>0</v>
      </c>
      <c r="E49" s="110">
        <f t="shared" si="5"/>
        <v>0.1</v>
      </c>
      <c r="F49" s="140">
        <f t="shared" si="6"/>
        <v>7.9365079365079361E-2</v>
      </c>
      <c r="G49" s="93">
        <f t="shared" si="7"/>
        <v>0</v>
      </c>
      <c r="H49" s="93"/>
      <c r="I49" s="31"/>
      <c r="J49" s="31"/>
      <c r="K49" s="31"/>
      <c r="L49" s="31"/>
      <c r="M49" s="31"/>
      <c r="N49" s="31"/>
      <c r="O49" s="31"/>
      <c r="P49" s="31"/>
      <c r="Q49" s="106"/>
      <c r="R49" s="106"/>
      <c r="S49" s="106"/>
      <c r="T49" s="106"/>
      <c r="U49" s="106"/>
      <c r="V49" s="106"/>
      <c r="W49" s="106"/>
    </row>
    <row r="50" spans="1:23" s="67" customFormat="1" x14ac:dyDescent="0.25">
      <c r="A50" s="120"/>
      <c r="B50" s="26" t="s">
        <v>78</v>
      </c>
      <c r="C50" s="130">
        <f t="shared" si="4"/>
        <v>26190</v>
      </c>
      <c r="D50" s="75">
        <v>33</v>
      </c>
      <c r="E50" s="110">
        <f t="shared" si="5"/>
        <v>0.1</v>
      </c>
      <c r="F50" s="140">
        <f t="shared" si="6"/>
        <v>7.9365079365079361E-2</v>
      </c>
      <c r="G50" s="93">
        <f t="shared" si="7"/>
        <v>26190.476190476191</v>
      </c>
      <c r="H50" s="93"/>
      <c r="I50" s="31"/>
      <c r="J50" s="31"/>
      <c r="K50" s="31"/>
      <c r="L50" s="31"/>
      <c r="M50" s="31"/>
      <c r="N50" s="31"/>
      <c r="O50" s="31"/>
      <c r="P50" s="31"/>
      <c r="Q50" s="106"/>
      <c r="R50" s="106"/>
      <c r="S50" s="106"/>
      <c r="T50" s="106"/>
      <c r="U50" s="106"/>
      <c r="V50" s="106"/>
      <c r="W50" s="106"/>
    </row>
    <row r="51" spans="1:23" s="67" customFormat="1" x14ac:dyDescent="0.25">
      <c r="A51" s="120"/>
      <c r="B51" s="26" t="s">
        <v>79</v>
      </c>
      <c r="C51" s="130">
        <f t="shared" si="4"/>
        <v>0</v>
      </c>
      <c r="D51" s="75">
        <v>0</v>
      </c>
      <c r="E51" s="110">
        <f t="shared" si="5"/>
        <v>0.1</v>
      </c>
      <c r="F51" s="140">
        <f t="shared" si="6"/>
        <v>7.9365079365079361E-2</v>
      </c>
      <c r="G51" s="93">
        <f t="shared" si="7"/>
        <v>0</v>
      </c>
      <c r="H51" s="93"/>
      <c r="I51" s="31"/>
      <c r="J51" s="31"/>
      <c r="K51" s="31"/>
      <c r="L51" s="31"/>
      <c r="M51" s="31"/>
      <c r="N51" s="31"/>
      <c r="O51" s="31"/>
      <c r="P51" s="31"/>
      <c r="Q51" s="106"/>
      <c r="R51" s="106"/>
      <c r="S51" s="106"/>
      <c r="T51" s="106"/>
      <c r="U51" s="106"/>
      <c r="V51" s="106"/>
      <c r="W51" s="106"/>
    </row>
    <row r="52" spans="1:23" s="67" customFormat="1" x14ac:dyDescent="0.25">
      <c r="A52" s="120"/>
      <c r="B52" s="26" t="s">
        <v>80</v>
      </c>
      <c r="C52" s="130">
        <f t="shared" si="4"/>
        <v>0</v>
      </c>
      <c r="D52" s="75">
        <v>0</v>
      </c>
      <c r="E52" s="110">
        <f t="shared" si="5"/>
        <v>0.1</v>
      </c>
      <c r="F52" s="140">
        <f t="shared" si="6"/>
        <v>7.9365079365079361E-2</v>
      </c>
      <c r="G52" s="93">
        <f t="shared" si="7"/>
        <v>0</v>
      </c>
      <c r="H52" s="93"/>
      <c r="I52" s="31"/>
      <c r="J52" s="31"/>
      <c r="K52" s="31"/>
      <c r="L52" s="31"/>
      <c r="M52" s="31"/>
      <c r="N52" s="31"/>
      <c r="O52" s="31"/>
      <c r="P52" s="31"/>
      <c r="Q52" s="106"/>
      <c r="R52" s="106"/>
      <c r="S52" s="106"/>
      <c r="T52" s="106"/>
      <c r="U52" s="106"/>
      <c r="V52" s="106"/>
      <c r="W52" s="106"/>
    </row>
    <row r="53" spans="1:23" s="67" customFormat="1" x14ac:dyDescent="0.25">
      <c r="A53" s="120"/>
      <c r="B53" s="26" t="s">
        <v>81</v>
      </c>
      <c r="C53" s="130">
        <f t="shared" si="4"/>
        <v>0</v>
      </c>
      <c r="D53" s="75">
        <v>0</v>
      </c>
      <c r="E53" s="110">
        <f t="shared" si="5"/>
        <v>0.1</v>
      </c>
      <c r="F53" s="140">
        <f t="shared" si="6"/>
        <v>7.9365079365079361E-2</v>
      </c>
      <c r="G53" s="93">
        <f t="shared" si="7"/>
        <v>0</v>
      </c>
      <c r="H53" s="93"/>
      <c r="I53" s="31"/>
      <c r="J53" s="31"/>
      <c r="K53" s="31"/>
      <c r="L53" s="31"/>
      <c r="M53" s="31"/>
      <c r="N53" s="31"/>
      <c r="O53" s="31"/>
      <c r="P53" s="31"/>
      <c r="Q53" s="106"/>
      <c r="R53" s="106"/>
      <c r="S53" s="106"/>
      <c r="T53" s="106"/>
      <c r="U53" s="106"/>
      <c r="V53" s="106"/>
      <c r="W53" s="106"/>
    </row>
    <row r="54" spans="1:23" s="67" customFormat="1" x14ac:dyDescent="0.25">
      <c r="A54" s="120"/>
      <c r="B54" s="26" t="s">
        <v>82</v>
      </c>
      <c r="C54" s="130">
        <f t="shared" si="4"/>
        <v>0</v>
      </c>
      <c r="D54" s="75">
        <v>0</v>
      </c>
      <c r="E54" s="110">
        <f t="shared" si="5"/>
        <v>0.1</v>
      </c>
      <c r="F54" s="140">
        <f t="shared" si="6"/>
        <v>7.9365079365079361E-2</v>
      </c>
      <c r="G54" s="93">
        <f t="shared" si="7"/>
        <v>0</v>
      </c>
      <c r="H54" s="93"/>
      <c r="I54" s="31"/>
      <c r="J54" s="31"/>
      <c r="K54" s="31"/>
      <c r="L54" s="31"/>
      <c r="M54" s="31"/>
      <c r="N54" s="31"/>
      <c r="O54" s="31"/>
      <c r="P54" s="31"/>
      <c r="Q54" s="106"/>
      <c r="R54" s="106"/>
      <c r="S54" s="106"/>
      <c r="T54" s="106"/>
      <c r="U54" s="106"/>
      <c r="V54" s="106"/>
      <c r="W54" s="106"/>
    </row>
    <row r="55" spans="1:23" s="67" customFormat="1" x14ac:dyDescent="0.25">
      <c r="A55" s="120"/>
      <c r="B55" s="26" t="s">
        <v>83</v>
      </c>
      <c r="C55" s="130">
        <f t="shared" si="4"/>
        <v>0</v>
      </c>
      <c r="D55" s="75">
        <v>0</v>
      </c>
      <c r="E55" s="110">
        <f t="shared" si="5"/>
        <v>0.1</v>
      </c>
      <c r="F55" s="140">
        <f t="shared" si="6"/>
        <v>7.9365079365079361E-2</v>
      </c>
      <c r="G55" s="93">
        <f t="shared" si="7"/>
        <v>0</v>
      </c>
      <c r="H55" s="93"/>
      <c r="I55" s="31"/>
      <c r="J55" s="31"/>
      <c r="K55" s="31"/>
      <c r="L55" s="31"/>
      <c r="M55" s="31"/>
      <c r="N55" s="31"/>
      <c r="O55" s="31"/>
      <c r="P55" s="31"/>
      <c r="Q55" s="106"/>
      <c r="R55" s="106"/>
      <c r="S55" s="106"/>
      <c r="T55" s="106"/>
      <c r="U55" s="106"/>
      <c r="V55" s="106"/>
      <c r="W55" s="106"/>
    </row>
    <row r="56" spans="1:23" s="67" customFormat="1" x14ac:dyDescent="0.25">
      <c r="A56" s="120"/>
      <c r="B56" s="26" t="s">
        <v>84</v>
      </c>
      <c r="C56" s="130">
        <f t="shared" si="4"/>
        <v>0</v>
      </c>
      <c r="D56" s="75">
        <v>0</v>
      </c>
      <c r="E56" s="110">
        <f t="shared" si="5"/>
        <v>0.1</v>
      </c>
      <c r="F56" s="140">
        <f t="shared" si="6"/>
        <v>7.9365079365079361E-2</v>
      </c>
      <c r="G56" s="93">
        <f t="shared" si="7"/>
        <v>0</v>
      </c>
      <c r="H56" s="93"/>
      <c r="I56" s="31"/>
      <c r="J56" s="31"/>
      <c r="K56" s="31"/>
      <c r="L56" s="31"/>
      <c r="M56" s="31"/>
      <c r="N56" s="31"/>
      <c r="O56" s="31"/>
      <c r="P56" s="31"/>
      <c r="Q56" s="106"/>
      <c r="R56" s="106"/>
      <c r="S56" s="106"/>
      <c r="T56" s="106"/>
      <c r="U56" s="106"/>
      <c r="V56" s="106"/>
      <c r="W56" s="106"/>
    </row>
    <row r="57" spans="1:23" s="67" customFormat="1" x14ac:dyDescent="0.25">
      <c r="A57" s="120"/>
      <c r="B57" s="26" t="s">
        <v>85</v>
      </c>
      <c r="C57" s="130">
        <f t="shared" si="4"/>
        <v>0</v>
      </c>
      <c r="D57" s="75">
        <v>0</v>
      </c>
      <c r="E57" s="110">
        <f t="shared" si="5"/>
        <v>0.1</v>
      </c>
      <c r="F57" s="140">
        <f t="shared" si="6"/>
        <v>7.9365079365079361E-2</v>
      </c>
      <c r="G57" s="93">
        <f t="shared" si="7"/>
        <v>0</v>
      </c>
      <c r="H57" s="93"/>
      <c r="I57" s="31"/>
      <c r="J57" s="31"/>
      <c r="K57" s="31"/>
      <c r="L57" s="31"/>
      <c r="M57" s="31"/>
      <c r="N57" s="31"/>
      <c r="O57" s="31"/>
      <c r="P57" s="31"/>
      <c r="Q57" s="106"/>
      <c r="R57" s="106"/>
      <c r="S57" s="106"/>
      <c r="T57" s="106"/>
      <c r="U57" s="106"/>
      <c r="V57" s="106"/>
      <c r="W57" s="106"/>
    </row>
    <row r="58" spans="1:23" s="67" customFormat="1" x14ac:dyDescent="0.25">
      <c r="A58" s="50"/>
      <c r="B58" s="26" t="s">
        <v>86</v>
      </c>
      <c r="C58" s="130">
        <f t="shared" si="4"/>
        <v>0</v>
      </c>
      <c r="D58" s="75">
        <v>0</v>
      </c>
      <c r="E58" s="110">
        <f t="shared" si="5"/>
        <v>0.1</v>
      </c>
      <c r="F58" s="140">
        <f t="shared" si="6"/>
        <v>7.9365079365079361E-2</v>
      </c>
      <c r="G58" s="93">
        <f t="shared" si="7"/>
        <v>0</v>
      </c>
      <c r="H58" s="93"/>
      <c r="I58" s="31"/>
      <c r="J58" s="31"/>
      <c r="K58" s="31"/>
      <c r="L58" s="31"/>
      <c r="M58" s="31"/>
      <c r="N58" s="31"/>
      <c r="O58" s="31"/>
      <c r="P58" s="31"/>
      <c r="Q58" s="106"/>
      <c r="R58" s="106"/>
      <c r="S58" s="106"/>
      <c r="T58" s="106"/>
      <c r="U58" s="106"/>
      <c r="V58" s="106"/>
      <c r="W58" s="106"/>
    </row>
    <row r="59" spans="1:23" x14ac:dyDescent="0.25">
      <c r="A59" s="105" t="s">
        <v>87</v>
      </c>
      <c r="B59" s="142" t="str">
        <f>A2</f>
        <v>STATION 51</v>
      </c>
      <c r="C59" s="9">
        <f t="shared" si="4"/>
        <v>81746</v>
      </c>
      <c r="D59" s="48">
        <f>SUM(D4:D58)</f>
        <v>103</v>
      </c>
      <c r="E59" s="110">
        <f t="shared" si="5"/>
        <v>0.1</v>
      </c>
      <c r="F59" s="140">
        <f t="shared" si="6"/>
        <v>7.9365079365079361E-2</v>
      </c>
      <c r="G59" s="93">
        <f t="shared" si="7"/>
        <v>81746.031746031746</v>
      </c>
      <c r="H59" s="118"/>
      <c r="I59" s="106"/>
      <c r="J59" s="106"/>
      <c r="K59" s="106"/>
      <c r="L59" s="106"/>
      <c r="M59" s="106"/>
      <c r="N59" s="106"/>
      <c r="O59" s="106"/>
      <c r="P59" s="106"/>
      <c r="Q59" s="106"/>
      <c r="R59" s="106"/>
      <c r="S59" s="106"/>
      <c r="T59" s="106"/>
      <c r="U59" s="106"/>
      <c r="V59" s="106"/>
      <c r="W59" s="106"/>
    </row>
    <row r="60" spans="1:23" ht="23.25"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row>
    <row r="61" spans="1:23"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row>
    <row r="62" spans="1:23"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row>
    <row r="63" spans="1:23"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row>
    <row r="64" spans="1:23"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row>
    <row r="65" spans="1:23"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row>
    <row r="66" spans="1:23"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row>
    <row r="67" spans="1:23"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row>
    <row r="68" spans="1:23"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row>
    <row r="69" spans="1:23"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row>
    <row r="70" spans="1:23"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row>
    <row r="71" spans="1:23"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row>
    <row r="72" spans="1:23"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row>
    <row r="73" spans="1:23"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row>
  </sheetData>
  <mergeCells count="5">
    <mergeCell ref="A1:B1"/>
    <mergeCell ref="A2:B2"/>
    <mergeCell ref="I2:L2"/>
    <mergeCell ref="I12:K12"/>
    <mergeCell ref="I13:P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heetViews>
  <sheetFormatPr defaultColWidth="9.85546875" defaultRowHeight="15.75" customHeight="1" x14ac:dyDescent="0.25"/>
  <cols>
    <col min="1" max="1" width="9.28515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8" width="2.7109375" style="67" customWidth="1"/>
    <col min="9" max="9" width="2.42578125" style="67" customWidth="1"/>
    <col min="10" max="10" width="2.140625" style="67" customWidth="1"/>
    <col min="11" max="11" width="29.570312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44"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59" t="s">
        <v>89</v>
      </c>
      <c r="B2" s="160"/>
      <c r="C2" s="73" t="s">
        <v>8</v>
      </c>
      <c r="D2" s="98">
        <f>S6</f>
        <v>12.7</v>
      </c>
      <c r="E2" s="108"/>
      <c r="F2" s="73" t="s">
        <v>9</v>
      </c>
      <c r="G2" s="18">
        <f>S4</f>
        <v>0.30000000000000004</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87" t="s">
        <v>15</v>
      </c>
      <c r="F3" s="60" t="s">
        <v>16</v>
      </c>
      <c r="G3" s="60" t="s">
        <v>17</v>
      </c>
      <c r="H3" s="85"/>
      <c r="I3" s="28"/>
      <c r="J3" s="131"/>
      <c r="K3" s="94" t="s">
        <v>18</v>
      </c>
      <c r="L3" s="123">
        <v>50</v>
      </c>
      <c r="M3" s="12"/>
      <c r="N3" s="134" t="s">
        <v>19</v>
      </c>
      <c r="O3" s="23"/>
      <c r="P3" s="23"/>
      <c r="Q3" s="23"/>
      <c r="R3" s="23"/>
      <c r="S3" s="23">
        <f>((L3*L4)*(L5))*(1/1000)</f>
        <v>0.1</v>
      </c>
      <c r="T3" s="23"/>
      <c r="U3" s="43"/>
    </row>
    <row r="4" spans="1:23" s="133" customFormat="1" ht="16.5" customHeight="1" x14ac:dyDescent="0.25">
      <c r="A4" s="120"/>
      <c r="B4" s="26" t="s">
        <v>20</v>
      </c>
      <c r="C4" s="130">
        <f t="shared" ref="C4:C35" si="0">TRUNC(G4)</f>
        <v>2362</v>
      </c>
      <c r="D4" s="75">
        <v>9</v>
      </c>
      <c r="E4" s="5">
        <f t="shared" ref="E4:E35" si="1">$G$2</f>
        <v>0.30000000000000004</v>
      </c>
      <c r="F4" s="51">
        <f t="shared" ref="F4:F35" si="2">1/$D$2</f>
        <v>7.874015748031496E-2</v>
      </c>
      <c r="G4" s="15">
        <f t="shared" ref="G4:G35" si="3">((D4/E4)*(F4))*(1000/1)</f>
        <v>2362.2047244094488</v>
      </c>
      <c r="H4" s="16"/>
      <c r="I4" s="74"/>
      <c r="J4" s="115"/>
      <c r="K4" s="20" t="s">
        <v>21</v>
      </c>
      <c r="L4" s="35">
        <v>2</v>
      </c>
      <c r="M4" s="12"/>
      <c r="N4" s="134" t="s">
        <v>22</v>
      </c>
      <c r="O4" s="24"/>
      <c r="P4" s="24"/>
      <c r="Q4" s="24"/>
      <c r="R4" s="24"/>
      <c r="S4" s="10">
        <f>S3*L6</f>
        <v>0.30000000000000004</v>
      </c>
      <c r="T4" s="24"/>
      <c r="U4" s="43"/>
      <c r="V4" s="67"/>
      <c r="W4" s="106"/>
    </row>
    <row r="5" spans="1:23" ht="16.5" customHeight="1" x14ac:dyDescent="0.25">
      <c r="A5" s="120"/>
      <c r="B5" s="26" t="s">
        <v>23</v>
      </c>
      <c r="C5" s="130">
        <f t="shared" si="0"/>
        <v>0</v>
      </c>
      <c r="D5" s="75">
        <v>0</v>
      </c>
      <c r="E5" s="5">
        <f t="shared" si="1"/>
        <v>0.30000000000000004</v>
      </c>
      <c r="F5" s="51">
        <f t="shared" si="2"/>
        <v>7.874015748031496E-2</v>
      </c>
      <c r="G5" s="15">
        <f t="shared" si="3"/>
        <v>0</v>
      </c>
      <c r="H5" s="16"/>
      <c r="I5" s="28"/>
      <c r="J5" s="131"/>
      <c r="K5" s="94" t="s">
        <v>24</v>
      </c>
      <c r="L5" s="123">
        <v>1</v>
      </c>
      <c r="M5" s="12"/>
      <c r="N5" s="134" t="s">
        <v>25</v>
      </c>
      <c r="O5" s="23"/>
      <c r="P5" s="23"/>
      <c r="Q5" s="23"/>
      <c r="R5" s="23"/>
      <c r="S5" s="19">
        <f>L7+L8</f>
        <v>127</v>
      </c>
      <c r="T5" s="23"/>
      <c r="U5" s="43"/>
    </row>
    <row r="6" spans="1:23" ht="16.5" customHeight="1" x14ac:dyDescent="0.25">
      <c r="A6" s="120"/>
      <c r="B6" s="26" t="s">
        <v>26</v>
      </c>
      <c r="C6" s="130">
        <f t="shared" si="0"/>
        <v>0</v>
      </c>
      <c r="D6" s="75">
        <v>0</v>
      </c>
      <c r="E6" s="5">
        <f t="shared" si="1"/>
        <v>0.30000000000000004</v>
      </c>
      <c r="F6" s="51">
        <f t="shared" si="2"/>
        <v>7.874015748031496E-2</v>
      </c>
      <c r="G6" s="15">
        <f t="shared" si="3"/>
        <v>0</v>
      </c>
      <c r="H6" s="16"/>
      <c r="I6" s="28"/>
      <c r="K6" s="20" t="s">
        <v>27</v>
      </c>
      <c r="L6" s="35">
        <v>3</v>
      </c>
      <c r="M6" s="12"/>
      <c r="N6" s="134" t="s">
        <v>28</v>
      </c>
      <c r="O6" s="23"/>
      <c r="P6" s="23"/>
      <c r="Q6" s="23"/>
      <c r="R6" s="23"/>
      <c r="S6" s="10">
        <f>S5/L7</f>
        <v>12.7</v>
      </c>
      <c r="T6" s="23"/>
    </row>
    <row r="7" spans="1:23" ht="16.5" customHeight="1" x14ac:dyDescent="0.25">
      <c r="A7" s="120"/>
      <c r="B7" s="26" t="s">
        <v>29</v>
      </c>
      <c r="C7" s="130">
        <f t="shared" si="0"/>
        <v>0</v>
      </c>
      <c r="D7" s="75">
        <v>0</v>
      </c>
      <c r="E7" s="5">
        <f t="shared" si="1"/>
        <v>0.30000000000000004</v>
      </c>
      <c r="F7" s="51">
        <f t="shared" si="2"/>
        <v>7.874015748031496E-2</v>
      </c>
      <c r="G7" s="15">
        <f t="shared" si="3"/>
        <v>0</v>
      </c>
      <c r="H7" s="16"/>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5">
        <f t="shared" si="1"/>
        <v>0.30000000000000004</v>
      </c>
      <c r="F8" s="51">
        <f t="shared" si="2"/>
        <v>7.874015748031496E-2</v>
      </c>
      <c r="G8" s="15">
        <f t="shared" si="3"/>
        <v>0</v>
      </c>
      <c r="H8" s="16"/>
      <c r="I8" s="117"/>
      <c r="J8" s="77"/>
      <c r="K8" s="97" t="s">
        <v>33</v>
      </c>
      <c r="L8" s="35">
        <v>117</v>
      </c>
      <c r="M8" s="12"/>
      <c r="N8" s="134" t="s">
        <v>34</v>
      </c>
      <c r="O8" s="23"/>
      <c r="P8" s="23"/>
      <c r="Q8" s="23"/>
      <c r="R8" s="23"/>
      <c r="S8" s="23"/>
      <c r="T8" s="23"/>
    </row>
    <row r="9" spans="1:23" x14ac:dyDescent="0.25">
      <c r="A9" s="120"/>
      <c r="B9" s="26" t="s">
        <v>35</v>
      </c>
      <c r="C9" s="130">
        <f t="shared" si="0"/>
        <v>0</v>
      </c>
      <c r="D9" s="75">
        <v>0</v>
      </c>
      <c r="E9" s="5">
        <f t="shared" si="1"/>
        <v>0.30000000000000004</v>
      </c>
      <c r="F9" s="51">
        <f t="shared" si="2"/>
        <v>7.874015748031496E-2</v>
      </c>
      <c r="G9" s="15">
        <f t="shared" si="3"/>
        <v>0</v>
      </c>
      <c r="H9" s="15"/>
      <c r="I9" s="92"/>
      <c r="J9" s="92"/>
      <c r="K9" s="92"/>
      <c r="L9" s="92"/>
      <c r="M9" s="106"/>
      <c r="N9" s="95"/>
    </row>
    <row r="10" spans="1:23" x14ac:dyDescent="0.25">
      <c r="A10" s="120"/>
      <c r="B10" s="26" t="s">
        <v>36</v>
      </c>
      <c r="C10" s="130">
        <f t="shared" si="0"/>
        <v>0</v>
      </c>
      <c r="D10" s="75">
        <v>0</v>
      </c>
      <c r="E10" s="5">
        <f t="shared" si="1"/>
        <v>0.30000000000000004</v>
      </c>
      <c r="F10" s="51">
        <f t="shared" si="2"/>
        <v>7.874015748031496E-2</v>
      </c>
      <c r="G10" s="15">
        <f t="shared" si="3"/>
        <v>0</v>
      </c>
      <c r="H10" s="15"/>
      <c r="I10" s="106"/>
      <c r="J10" s="106"/>
      <c r="K10" s="106"/>
      <c r="L10" s="106"/>
      <c r="M10" s="106"/>
    </row>
    <row r="11" spans="1:23" x14ac:dyDescent="0.25">
      <c r="A11" s="120"/>
      <c r="B11" s="26" t="s">
        <v>37</v>
      </c>
      <c r="C11" s="130">
        <f t="shared" si="0"/>
        <v>0</v>
      </c>
      <c r="D11" s="75">
        <v>0</v>
      </c>
      <c r="E11" s="5">
        <f t="shared" si="1"/>
        <v>0.30000000000000004</v>
      </c>
      <c r="F11" s="51">
        <f t="shared" si="2"/>
        <v>7.874015748031496E-2</v>
      </c>
      <c r="G11" s="15">
        <f t="shared" si="3"/>
        <v>0</v>
      </c>
      <c r="H11" s="15"/>
      <c r="I11" s="4"/>
      <c r="J11" s="4"/>
      <c r="K11" s="4"/>
      <c r="L11" s="4"/>
      <c r="M11" s="4"/>
      <c r="N11" s="65"/>
      <c r="O11" s="65"/>
      <c r="P11" s="65"/>
    </row>
    <row r="12" spans="1:23" x14ac:dyDescent="0.25">
      <c r="A12" s="120"/>
      <c r="B12" s="26" t="s">
        <v>38</v>
      </c>
      <c r="C12" s="130">
        <f t="shared" si="0"/>
        <v>3149</v>
      </c>
      <c r="D12" s="75">
        <v>12</v>
      </c>
      <c r="E12" s="5">
        <f t="shared" si="1"/>
        <v>0.30000000000000004</v>
      </c>
      <c r="F12" s="51">
        <f t="shared" si="2"/>
        <v>7.874015748031496E-2</v>
      </c>
      <c r="G12" s="15">
        <f t="shared" si="3"/>
        <v>3149.6062992125976</v>
      </c>
      <c r="H12" s="141"/>
      <c r="I12" s="151" t="s">
        <v>39</v>
      </c>
      <c r="J12" s="152"/>
      <c r="K12" s="152"/>
      <c r="L12" s="14"/>
      <c r="M12" s="14"/>
      <c r="N12" s="14"/>
      <c r="O12" s="14"/>
      <c r="P12" s="37"/>
      <c r="Q12" s="39"/>
    </row>
    <row r="13" spans="1:23" x14ac:dyDescent="0.25">
      <c r="A13" s="120"/>
      <c r="B13" s="26" t="s">
        <v>40</v>
      </c>
      <c r="C13" s="130">
        <f t="shared" si="0"/>
        <v>0</v>
      </c>
      <c r="D13" s="75">
        <v>0</v>
      </c>
      <c r="E13" s="5">
        <f t="shared" si="1"/>
        <v>0.30000000000000004</v>
      </c>
      <c r="F13" s="51">
        <f t="shared" si="2"/>
        <v>7.874015748031496E-2</v>
      </c>
      <c r="G13" s="15">
        <f t="shared" si="3"/>
        <v>0</v>
      </c>
      <c r="H13" s="141"/>
      <c r="I13" s="157" t="s">
        <v>41</v>
      </c>
      <c r="J13" s="154"/>
      <c r="K13" s="154"/>
      <c r="L13" s="154"/>
      <c r="M13" s="154"/>
      <c r="N13" s="154"/>
      <c r="O13" s="154"/>
      <c r="P13" s="158"/>
      <c r="Q13" s="39"/>
    </row>
    <row r="14" spans="1:23" x14ac:dyDescent="0.25">
      <c r="A14" s="120"/>
      <c r="B14" s="26" t="s">
        <v>42</v>
      </c>
      <c r="C14" s="130">
        <f t="shared" si="0"/>
        <v>0</v>
      </c>
      <c r="D14" s="75">
        <v>0</v>
      </c>
      <c r="E14" s="5">
        <f t="shared" si="1"/>
        <v>0.30000000000000004</v>
      </c>
      <c r="F14" s="51">
        <f t="shared" si="2"/>
        <v>7.874015748031496E-2</v>
      </c>
      <c r="G14" s="15">
        <f t="shared" si="3"/>
        <v>0</v>
      </c>
      <c r="H14" s="141"/>
      <c r="I14" s="86"/>
      <c r="J14" s="31"/>
      <c r="K14" s="31"/>
      <c r="L14" s="31"/>
      <c r="M14" s="31"/>
      <c r="N14" s="31"/>
      <c r="O14" s="31"/>
      <c r="P14" s="114"/>
      <c r="Q14" s="78"/>
      <c r="R14" s="106"/>
      <c r="S14" s="106"/>
      <c r="T14" s="106"/>
      <c r="U14" s="106"/>
      <c r="V14" s="106"/>
      <c r="W14" s="106"/>
    </row>
    <row r="15" spans="1:23" x14ac:dyDescent="0.25">
      <c r="A15" s="120"/>
      <c r="B15" s="26" t="s">
        <v>43</v>
      </c>
      <c r="C15" s="130">
        <f t="shared" si="0"/>
        <v>0</v>
      </c>
      <c r="D15" s="75">
        <v>0</v>
      </c>
      <c r="E15" s="5">
        <f t="shared" si="1"/>
        <v>0.30000000000000004</v>
      </c>
      <c r="F15" s="51">
        <f t="shared" si="2"/>
        <v>7.874015748031496E-2</v>
      </c>
      <c r="G15" s="15">
        <f t="shared" si="3"/>
        <v>0</v>
      </c>
      <c r="H15" s="141"/>
      <c r="I15" s="86"/>
      <c r="J15" s="31"/>
      <c r="K15" s="31"/>
      <c r="L15" s="31"/>
      <c r="M15" s="31"/>
      <c r="N15" s="31"/>
      <c r="O15" s="31"/>
      <c r="P15" s="114"/>
      <c r="Q15" s="78"/>
      <c r="R15" s="106"/>
      <c r="S15" s="106"/>
      <c r="T15" s="106"/>
      <c r="U15" s="106"/>
      <c r="V15" s="106"/>
      <c r="W15" s="106"/>
    </row>
    <row r="16" spans="1:23" x14ac:dyDescent="0.25">
      <c r="A16" s="120"/>
      <c r="B16" s="26" t="s">
        <v>44</v>
      </c>
      <c r="C16" s="130">
        <f t="shared" si="0"/>
        <v>0</v>
      </c>
      <c r="D16" s="75">
        <v>0</v>
      </c>
      <c r="E16" s="5">
        <f t="shared" si="1"/>
        <v>0.30000000000000004</v>
      </c>
      <c r="F16" s="51">
        <f t="shared" si="2"/>
        <v>7.874015748031496E-2</v>
      </c>
      <c r="G16" s="15">
        <f t="shared" si="3"/>
        <v>0</v>
      </c>
      <c r="H16" s="141"/>
      <c r="I16" s="86"/>
      <c r="J16" s="31"/>
      <c r="K16" s="31"/>
      <c r="L16" s="31"/>
      <c r="M16" s="31"/>
      <c r="N16" s="31"/>
      <c r="O16" s="31"/>
      <c r="P16" s="114"/>
      <c r="Q16" s="78"/>
      <c r="R16" s="106"/>
      <c r="S16" s="106"/>
      <c r="T16" s="106"/>
      <c r="U16" s="106"/>
      <c r="V16" s="106"/>
      <c r="W16" s="106"/>
    </row>
    <row r="17" spans="1:23" x14ac:dyDescent="0.25">
      <c r="A17" s="120"/>
      <c r="B17" s="26" t="s">
        <v>45</v>
      </c>
      <c r="C17" s="130">
        <f t="shared" si="0"/>
        <v>0</v>
      </c>
      <c r="D17" s="75">
        <v>0</v>
      </c>
      <c r="E17" s="5">
        <f t="shared" si="1"/>
        <v>0.30000000000000004</v>
      </c>
      <c r="F17" s="51">
        <f t="shared" si="2"/>
        <v>7.874015748031496E-2</v>
      </c>
      <c r="G17" s="15">
        <f t="shared" si="3"/>
        <v>0</v>
      </c>
      <c r="H17" s="141"/>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5">
        <f t="shared" si="1"/>
        <v>0.30000000000000004</v>
      </c>
      <c r="F18" s="51">
        <f t="shared" si="2"/>
        <v>7.874015748031496E-2</v>
      </c>
      <c r="G18" s="15">
        <f t="shared" si="3"/>
        <v>0</v>
      </c>
      <c r="H18" s="15"/>
      <c r="I18" s="14"/>
      <c r="J18" s="14"/>
      <c r="K18" s="14"/>
      <c r="L18" s="14"/>
      <c r="M18" s="14"/>
      <c r="N18" s="14"/>
      <c r="O18" s="14"/>
      <c r="P18" s="14"/>
      <c r="Q18" s="106"/>
      <c r="R18" s="106"/>
      <c r="S18" s="106"/>
      <c r="T18" s="106"/>
      <c r="U18" s="106"/>
      <c r="V18" s="106"/>
      <c r="W18" s="106"/>
    </row>
    <row r="19" spans="1:23" s="67" customFormat="1" x14ac:dyDescent="0.25">
      <c r="A19" s="120"/>
      <c r="B19" s="26" t="s">
        <v>47</v>
      </c>
      <c r="C19" s="130">
        <f t="shared" si="0"/>
        <v>0</v>
      </c>
      <c r="D19" s="75">
        <v>0</v>
      </c>
      <c r="E19" s="5">
        <f t="shared" si="1"/>
        <v>0.30000000000000004</v>
      </c>
      <c r="F19" s="51">
        <f t="shared" si="2"/>
        <v>7.874015748031496E-2</v>
      </c>
      <c r="G19" s="15">
        <f t="shared" si="3"/>
        <v>0</v>
      </c>
      <c r="H19" s="15"/>
      <c r="I19" s="31"/>
      <c r="J19" s="31"/>
      <c r="K19" s="31"/>
      <c r="L19" s="31"/>
      <c r="M19" s="31"/>
      <c r="N19" s="31"/>
      <c r="O19" s="31"/>
      <c r="P19" s="31"/>
      <c r="Q19" s="106"/>
      <c r="R19" s="106"/>
      <c r="S19" s="106"/>
      <c r="T19" s="106"/>
      <c r="U19" s="106"/>
      <c r="V19" s="106"/>
      <c r="W19" s="106"/>
    </row>
    <row r="20" spans="1:23" s="67" customFormat="1" x14ac:dyDescent="0.25">
      <c r="A20" s="120"/>
      <c r="B20" s="26" t="s">
        <v>48</v>
      </c>
      <c r="C20" s="130">
        <f t="shared" si="0"/>
        <v>0</v>
      </c>
      <c r="D20" s="75">
        <v>0</v>
      </c>
      <c r="E20" s="5">
        <f t="shared" si="1"/>
        <v>0.30000000000000004</v>
      </c>
      <c r="F20" s="51">
        <f t="shared" si="2"/>
        <v>7.874015748031496E-2</v>
      </c>
      <c r="G20" s="15">
        <f t="shared" si="3"/>
        <v>0</v>
      </c>
      <c r="H20" s="15"/>
      <c r="I20" s="31"/>
      <c r="J20" s="31"/>
      <c r="K20" s="31"/>
      <c r="L20" s="31"/>
      <c r="M20" s="31"/>
      <c r="N20" s="31"/>
      <c r="O20" s="31"/>
      <c r="P20" s="31"/>
      <c r="Q20" s="106"/>
      <c r="R20" s="106"/>
      <c r="S20" s="106"/>
      <c r="T20" s="106"/>
      <c r="U20" s="106"/>
      <c r="V20" s="106"/>
      <c r="W20" s="106"/>
    </row>
    <row r="21" spans="1:23" s="67" customFormat="1" x14ac:dyDescent="0.25">
      <c r="A21" s="120"/>
      <c r="B21" s="26" t="s">
        <v>49</v>
      </c>
      <c r="C21" s="130">
        <f t="shared" si="0"/>
        <v>0</v>
      </c>
      <c r="D21" s="75">
        <v>0</v>
      </c>
      <c r="E21" s="5">
        <f t="shared" si="1"/>
        <v>0.30000000000000004</v>
      </c>
      <c r="F21" s="51">
        <f t="shared" si="2"/>
        <v>7.874015748031496E-2</v>
      </c>
      <c r="G21" s="15">
        <f t="shared" si="3"/>
        <v>0</v>
      </c>
      <c r="H21" s="15"/>
      <c r="I21" s="31"/>
      <c r="J21" s="31"/>
      <c r="K21" s="31"/>
      <c r="L21" s="31"/>
      <c r="M21" s="31"/>
      <c r="N21" s="31"/>
      <c r="O21" s="31"/>
      <c r="P21" s="31"/>
      <c r="Q21" s="106"/>
      <c r="R21" s="106"/>
      <c r="S21" s="106"/>
      <c r="T21" s="106"/>
      <c r="U21" s="106"/>
      <c r="V21" s="106"/>
      <c r="W21" s="106"/>
    </row>
    <row r="22" spans="1:23" s="67" customFormat="1" x14ac:dyDescent="0.25">
      <c r="A22" s="120"/>
      <c r="B22" s="26" t="s">
        <v>50</v>
      </c>
      <c r="C22" s="130">
        <f t="shared" si="0"/>
        <v>0</v>
      </c>
      <c r="D22" s="75">
        <v>0</v>
      </c>
      <c r="E22" s="5">
        <f t="shared" si="1"/>
        <v>0.30000000000000004</v>
      </c>
      <c r="F22" s="51">
        <f t="shared" si="2"/>
        <v>7.874015748031496E-2</v>
      </c>
      <c r="G22" s="15">
        <f t="shared" si="3"/>
        <v>0</v>
      </c>
      <c r="H22" s="15"/>
      <c r="I22" s="31"/>
      <c r="J22" s="31"/>
      <c r="K22" s="31"/>
      <c r="L22" s="31"/>
      <c r="M22" s="31"/>
      <c r="N22" s="31"/>
      <c r="O22" s="31"/>
      <c r="P22" s="31"/>
      <c r="Q22" s="106"/>
      <c r="R22" s="106"/>
      <c r="S22" s="106"/>
      <c r="T22" s="106"/>
      <c r="U22" s="106"/>
      <c r="V22" s="106"/>
      <c r="W22" s="106"/>
    </row>
    <row r="23" spans="1:23" s="67" customFormat="1" x14ac:dyDescent="0.25">
      <c r="A23" s="120"/>
      <c r="B23" s="26" t="s">
        <v>51</v>
      </c>
      <c r="C23" s="130">
        <f t="shared" si="0"/>
        <v>0</v>
      </c>
      <c r="D23" s="75">
        <v>0</v>
      </c>
      <c r="E23" s="5">
        <f t="shared" si="1"/>
        <v>0.30000000000000004</v>
      </c>
      <c r="F23" s="51">
        <f t="shared" si="2"/>
        <v>7.874015748031496E-2</v>
      </c>
      <c r="G23" s="15">
        <f t="shared" si="3"/>
        <v>0</v>
      </c>
      <c r="H23" s="15"/>
      <c r="I23" s="31"/>
      <c r="J23" s="31"/>
      <c r="K23" s="31"/>
      <c r="L23" s="31"/>
      <c r="M23" s="31"/>
      <c r="N23" s="31"/>
      <c r="O23" s="31"/>
      <c r="P23" s="31"/>
      <c r="Q23" s="106"/>
      <c r="R23" s="106"/>
      <c r="S23" s="106"/>
      <c r="T23" s="106"/>
      <c r="U23" s="106"/>
      <c r="V23" s="106"/>
      <c r="W23" s="106"/>
    </row>
    <row r="24" spans="1:23" s="67" customFormat="1" x14ac:dyDescent="0.25">
      <c r="A24" s="120"/>
      <c r="B24" s="26" t="s">
        <v>52</v>
      </c>
      <c r="C24" s="130">
        <f t="shared" si="0"/>
        <v>0</v>
      </c>
      <c r="D24" s="75">
        <v>0</v>
      </c>
      <c r="E24" s="5">
        <f t="shared" si="1"/>
        <v>0.30000000000000004</v>
      </c>
      <c r="F24" s="51">
        <f t="shared" si="2"/>
        <v>7.874015748031496E-2</v>
      </c>
      <c r="G24" s="15">
        <f t="shared" si="3"/>
        <v>0</v>
      </c>
      <c r="H24" s="15"/>
      <c r="I24" s="31"/>
      <c r="J24" s="31"/>
      <c r="K24" s="31"/>
      <c r="L24" s="31"/>
      <c r="M24" s="31"/>
      <c r="N24" s="31"/>
      <c r="O24" s="31"/>
      <c r="P24" s="31"/>
      <c r="Q24" s="106"/>
      <c r="R24" s="106"/>
      <c r="S24" s="106"/>
      <c r="T24" s="106"/>
      <c r="U24" s="106"/>
      <c r="V24" s="106"/>
      <c r="W24" s="106"/>
    </row>
    <row r="25" spans="1:23" s="67" customFormat="1" x14ac:dyDescent="0.25">
      <c r="A25" s="120"/>
      <c r="B25" s="26" t="s">
        <v>53</v>
      </c>
      <c r="C25" s="130">
        <f t="shared" si="0"/>
        <v>0</v>
      </c>
      <c r="D25" s="75">
        <v>0</v>
      </c>
      <c r="E25" s="5">
        <f t="shared" si="1"/>
        <v>0.30000000000000004</v>
      </c>
      <c r="F25" s="51">
        <f t="shared" si="2"/>
        <v>7.874015748031496E-2</v>
      </c>
      <c r="G25" s="15">
        <f t="shared" si="3"/>
        <v>0</v>
      </c>
      <c r="H25" s="15"/>
      <c r="I25" s="31"/>
      <c r="J25" s="31"/>
      <c r="K25" s="31"/>
      <c r="L25" s="31"/>
      <c r="M25" s="31"/>
      <c r="N25" s="31"/>
      <c r="O25" s="31"/>
      <c r="P25" s="31"/>
      <c r="Q25" s="106"/>
      <c r="R25" s="106"/>
      <c r="S25" s="106"/>
      <c r="T25" s="106"/>
      <c r="U25" s="106"/>
      <c r="V25" s="106"/>
      <c r="W25" s="106"/>
    </row>
    <row r="26" spans="1:23" s="67" customFormat="1" x14ac:dyDescent="0.25">
      <c r="A26" s="120"/>
      <c r="B26" s="26" t="s">
        <v>54</v>
      </c>
      <c r="C26" s="130">
        <f t="shared" si="0"/>
        <v>0</v>
      </c>
      <c r="D26" s="75">
        <v>0</v>
      </c>
      <c r="E26" s="5">
        <f t="shared" si="1"/>
        <v>0.30000000000000004</v>
      </c>
      <c r="F26" s="51">
        <f t="shared" si="2"/>
        <v>7.874015748031496E-2</v>
      </c>
      <c r="G26" s="15">
        <f t="shared" si="3"/>
        <v>0</v>
      </c>
      <c r="H26" s="15"/>
      <c r="I26" s="31"/>
      <c r="J26" s="31"/>
      <c r="K26" s="31"/>
      <c r="L26" s="31"/>
      <c r="M26" s="31"/>
      <c r="N26" s="31"/>
      <c r="O26" s="31"/>
      <c r="P26" s="31"/>
      <c r="Q26" s="106"/>
      <c r="R26" s="106"/>
      <c r="S26" s="106"/>
      <c r="T26" s="106"/>
      <c r="U26" s="106"/>
      <c r="V26" s="106"/>
      <c r="W26" s="106"/>
    </row>
    <row r="27" spans="1:23" s="67" customFormat="1" x14ac:dyDescent="0.25">
      <c r="A27" s="120"/>
      <c r="B27" s="26" t="s">
        <v>55</v>
      </c>
      <c r="C27" s="130">
        <f t="shared" si="0"/>
        <v>0</v>
      </c>
      <c r="D27" s="75">
        <v>0</v>
      </c>
      <c r="E27" s="5">
        <f t="shared" si="1"/>
        <v>0.30000000000000004</v>
      </c>
      <c r="F27" s="51">
        <f t="shared" si="2"/>
        <v>7.874015748031496E-2</v>
      </c>
      <c r="G27" s="15">
        <f t="shared" si="3"/>
        <v>0</v>
      </c>
      <c r="H27" s="15"/>
      <c r="I27" s="31"/>
      <c r="J27" s="31"/>
      <c r="K27" s="31"/>
      <c r="L27" s="31"/>
      <c r="M27" s="31"/>
      <c r="N27" s="31"/>
      <c r="O27" s="31"/>
      <c r="P27" s="31"/>
      <c r="Q27" s="106"/>
      <c r="R27" s="106"/>
      <c r="S27" s="106"/>
      <c r="T27" s="106"/>
      <c r="U27" s="106"/>
      <c r="V27" s="106"/>
      <c r="W27" s="106"/>
    </row>
    <row r="28" spans="1:23" s="67" customFormat="1" x14ac:dyDescent="0.25">
      <c r="A28" s="120"/>
      <c r="B28" s="26" t="s">
        <v>56</v>
      </c>
      <c r="C28" s="130">
        <f t="shared" si="0"/>
        <v>0</v>
      </c>
      <c r="D28" s="75">
        <v>0</v>
      </c>
      <c r="E28" s="5">
        <f t="shared" si="1"/>
        <v>0.30000000000000004</v>
      </c>
      <c r="F28" s="51">
        <f t="shared" si="2"/>
        <v>7.874015748031496E-2</v>
      </c>
      <c r="G28" s="15">
        <f t="shared" si="3"/>
        <v>0</v>
      </c>
      <c r="H28" s="15"/>
      <c r="I28" s="31"/>
      <c r="J28" s="31"/>
      <c r="K28" s="31"/>
      <c r="L28" s="31"/>
      <c r="M28" s="31"/>
      <c r="N28" s="31"/>
      <c r="O28" s="31"/>
      <c r="P28" s="31"/>
      <c r="Q28" s="106"/>
      <c r="R28" s="106"/>
      <c r="S28" s="106"/>
      <c r="T28" s="106"/>
      <c r="U28" s="106"/>
      <c r="V28" s="106"/>
      <c r="W28" s="106"/>
    </row>
    <row r="29" spans="1:23" s="67" customFormat="1" x14ac:dyDescent="0.25">
      <c r="A29" s="120"/>
      <c r="B29" s="26" t="s">
        <v>57</v>
      </c>
      <c r="C29" s="130">
        <f t="shared" si="0"/>
        <v>0</v>
      </c>
      <c r="D29" s="75">
        <v>0</v>
      </c>
      <c r="E29" s="5">
        <f t="shared" si="1"/>
        <v>0.30000000000000004</v>
      </c>
      <c r="F29" s="51">
        <f t="shared" si="2"/>
        <v>7.874015748031496E-2</v>
      </c>
      <c r="G29" s="15">
        <f t="shared" si="3"/>
        <v>0</v>
      </c>
      <c r="H29" s="15"/>
      <c r="I29" s="31"/>
      <c r="J29" s="31"/>
      <c r="K29" s="31"/>
      <c r="L29" s="31"/>
      <c r="M29" s="31"/>
      <c r="N29" s="31"/>
      <c r="O29" s="31"/>
      <c r="P29" s="31"/>
      <c r="Q29" s="106"/>
      <c r="R29" s="106"/>
      <c r="S29" s="106"/>
      <c r="T29" s="106"/>
      <c r="U29" s="106"/>
      <c r="V29" s="106"/>
      <c r="W29" s="106"/>
    </row>
    <row r="30" spans="1:23" s="67" customFormat="1" x14ac:dyDescent="0.25">
      <c r="A30" s="120"/>
      <c r="B30" s="26" t="s">
        <v>58</v>
      </c>
      <c r="C30" s="130">
        <f t="shared" si="0"/>
        <v>0</v>
      </c>
      <c r="D30" s="75">
        <v>0</v>
      </c>
      <c r="E30" s="5">
        <f t="shared" si="1"/>
        <v>0.30000000000000004</v>
      </c>
      <c r="F30" s="51">
        <f t="shared" si="2"/>
        <v>7.874015748031496E-2</v>
      </c>
      <c r="G30" s="15">
        <f t="shared" si="3"/>
        <v>0</v>
      </c>
      <c r="H30" s="15"/>
      <c r="I30" s="31"/>
      <c r="J30" s="31"/>
      <c r="K30" s="31"/>
      <c r="L30" s="31"/>
      <c r="M30" s="31"/>
      <c r="N30" s="31"/>
      <c r="O30" s="31"/>
      <c r="P30" s="31"/>
      <c r="Q30" s="106"/>
      <c r="R30" s="106"/>
      <c r="S30" s="106"/>
      <c r="T30" s="106"/>
      <c r="U30" s="106"/>
      <c r="V30" s="106"/>
      <c r="W30" s="106"/>
    </row>
    <row r="31" spans="1:23" s="67" customFormat="1" x14ac:dyDescent="0.25">
      <c r="A31" s="120"/>
      <c r="B31" s="26" t="s">
        <v>59</v>
      </c>
      <c r="C31" s="130">
        <f t="shared" si="0"/>
        <v>0</v>
      </c>
      <c r="D31" s="75">
        <v>0</v>
      </c>
      <c r="E31" s="5">
        <f t="shared" si="1"/>
        <v>0.30000000000000004</v>
      </c>
      <c r="F31" s="51">
        <f t="shared" si="2"/>
        <v>7.874015748031496E-2</v>
      </c>
      <c r="G31" s="15">
        <f t="shared" si="3"/>
        <v>0</v>
      </c>
      <c r="H31" s="15"/>
      <c r="I31" s="31"/>
      <c r="J31" s="31"/>
      <c r="K31" s="31"/>
      <c r="L31" s="31"/>
      <c r="M31" s="31"/>
      <c r="N31" s="31"/>
      <c r="O31" s="31"/>
      <c r="P31" s="31"/>
      <c r="Q31" s="106"/>
      <c r="R31" s="106"/>
      <c r="S31" s="106"/>
      <c r="T31" s="106"/>
      <c r="U31" s="106"/>
      <c r="V31" s="106"/>
      <c r="W31" s="106"/>
    </row>
    <row r="32" spans="1:23" s="67" customFormat="1" x14ac:dyDescent="0.25">
      <c r="A32" s="120"/>
      <c r="B32" s="26" t="s">
        <v>60</v>
      </c>
      <c r="C32" s="130">
        <f t="shared" si="0"/>
        <v>0</v>
      </c>
      <c r="D32" s="75">
        <v>0</v>
      </c>
      <c r="E32" s="5">
        <f t="shared" si="1"/>
        <v>0.30000000000000004</v>
      </c>
      <c r="F32" s="51">
        <f t="shared" si="2"/>
        <v>7.874015748031496E-2</v>
      </c>
      <c r="G32" s="15">
        <f t="shared" si="3"/>
        <v>0</v>
      </c>
      <c r="H32" s="15"/>
      <c r="I32" s="31"/>
      <c r="J32" s="31"/>
      <c r="K32" s="31"/>
      <c r="L32" s="31"/>
      <c r="M32" s="31"/>
      <c r="N32" s="31"/>
      <c r="O32" s="31"/>
      <c r="P32" s="31"/>
      <c r="Q32" s="106"/>
      <c r="R32" s="106"/>
      <c r="S32" s="106"/>
      <c r="T32" s="106"/>
      <c r="U32" s="106"/>
      <c r="V32" s="106"/>
      <c r="W32" s="106"/>
    </row>
    <row r="33" spans="1:23" s="67" customFormat="1" x14ac:dyDescent="0.25">
      <c r="A33" s="120"/>
      <c r="B33" s="26" t="s">
        <v>61</v>
      </c>
      <c r="C33" s="130">
        <f t="shared" si="0"/>
        <v>0</v>
      </c>
      <c r="D33" s="75">
        <v>0</v>
      </c>
      <c r="E33" s="5">
        <f t="shared" si="1"/>
        <v>0.30000000000000004</v>
      </c>
      <c r="F33" s="51">
        <f t="shared" si="2"/>
        <v>7.874015748031496E-2</v>
      </c>
      <c r="G33" s="15">
        <f t="shared" si="3"/>
        <v>0</v>
      </c>
      <c r="H33" s="15"/>
      <c r="I33" s="31"/>
      <c r="J33" s="31"/>
      <c r="K33" s="31"/>
      <c r="L33" s="31"/>
      <c r="M33" s="31"/>
      <c r="N33" s="31"/>
      <c r="O33" s="31"/>
      <c r="P33" s="31"/>
      <c r="Q33" s="106"/>
      <c r="R33" s="106"/>
      <c r="S33" s="106"/>
      <c r="T33" s="106"/>
      <c r="U33" s="106"/>
      <c r="V33" s="106"/>
      <c r="W33" s="106"/>
    </row>
    <row r="34" spans="1:23" s="67" customFormat="1" x14ac:dyDescent="0.25">
      <c r="A34" s="120"/>
      <c r="B34" s="26" t="s">
        <v>62</v>
      </c>
      <c r="C34" s="130">
        <f t="shared" si="0"/>
        <v>0</v>
      </c>
      <c r="D34" s="75">
        <v>0</v>
      </c>
      <c r="E34" s="5">
        <f t="shared" si="1"/>
        <v>0.30000000000000004</v>
      </c>
      <c r="F34" s="51">
        <f t="shared" si="2"/>
        <v>7.874015748031496E-2</v>
      </c>
      <c r="G34" s="15">
        <f t="shared" si="3"/>
        <v>0</v>
      </c>
      <c r="H34" s="15"/>
      <c r="I34" s="31"/>
      <c r="J34" s="31"/>
      <c r="K34" s="31"/>
      <c r="L34" s="31"/>
      <c r="M34" s="31"/>
      <c r="N34" s="31"/>
      <c r="O34" s="31"/>
      <c r="P34" s="31"/>
      <c r="Q34" s="106"/>
      <c r="R34" s="106"/>
      <c r="S34" s="106"/>
      <c r="T34" s="106"/>
      <c r="U34" s="106"/>
      <c r="V34" s="106"/>
      <c r="W34" s="106"/>
    </row>
    <row r="35" spans="1:23" s="67" customFormat="1" x14ac:dyDescent="0.25">
      <c r="A35" s="120"/>
      <c r="B35" s="26" t="s">
        <v>63</v>
      </c>
      <c r="C35" s="130">
        <f t="shared" si="0"/>
        <v>0</v>
      </c>
      <c r="D35" s="75">
        <v>0</v>
      </c>
      <c r="E35" s="5">
        <f t="shared" si="1"/>
        <v>0.30000000000000004</v>
      </c>
      <c r="F35" s="51">
        <f t="shared" si="2"/>
        <v>7.874015748031496E-2</v>
      </c>
      <c r="G35" s="15">
        <f t="shared" si="3"/>
        <v>0</v>
      </c>
      <c r="H35" s="15"/>
      <c r="I35" s="31"/>
      <c r="J35" s="31"/>
      <c r="K35" s="31"/>
      <c r="L35" s="31"/>
      <c r="M35" s="31"/>
      <c r="N35" s="31"/>
      <c r="O35" s="31"/>
      <c r="P35" s="31"/>
      <c r="Q35" s="106"/>
      <c r="R35" s="106"/>
      <c r="S35" s="106"/>
      <c r="T35" s="106"/>
      <c r="U35" s="106"/>
      <c r="V35" s="106"/>
      <c r="W35" s="106"/>
    </row>
    <row r="36" spans="1:23" s="67" customFormat="1" x14ac:dyDescent="0.25">
      <c r="A36" s="120"/>
      <c r="B36" s="26" t="s">
        <v>64</v>
      </c>
      <c r="C36" s="130">
        <f t="shared" ref="C36:C59" si="4">TRUNC(G36)</f>
        <v>0</v>
      </c>
      <c r="D36" s="75">
        <v>0</v>
      </c>
      <c r="E36" s="5">
        <f t="shared" ref="E36:E59" si="5">$G$2</f>
        <v>0.30000000000000004</v>
      </c>
      <c r="F36" s="51">
        <f t="shared" ref="F36:F59" si="6">1/$D$2</f>
        <v>7.874015748031496E-2</v>
      </c>
      <c r="G36" s="15">
        <f t="shared" ref="G36:G59" si="7">((D36/E36)*(F36))*(1000/1)</f>
        <v>0</v>
      </c>
      <c r="H36" s="15"/>
      <c r="I36" s="31"/>
      <c r="J36" s="31"/>
      <c r="K36" s="31"/>
      <c r="L36" s="31"/>
      <c r="M36" s="31"/>
      <c r="N36" s="31"/>
      <c r="O36" s="31"/>
      <c r="P36" s="31"/>
      <c r="Q36" s="106"/>
      <c r="R36" s="106"/>
      <c r="S36" s="106"/>
      <c r="T36" s="106"/>
      <c r="U36" s="106"/>
      <c r="V36" s="106"/>
      <c r="W36" s="106"/>
    </row>
    <row r="37" spans="1:23" s="67" customFormat="1" x14ac:dyDescent="0.25">
      <c r="A37" s="120"/>
      <c r="B37" s="26" t="s">
        <v>65</v>
      </c>
      <c r="C37" s="130">
        <f t="shared" si="4"/>
        <v>0</v>
      </c>
      <c r="D37" s="75">
        <v>0</v>
      </c>
      <c r="E37" s="5">
        <f t="shared" si="5"/>
        <v>0.30000000000000004</v>
      </c>
      <c r="F37" s="51">
        <f t="shared" si="6"/>
        <v>7.874015748031496E-2</v>
      </c>
      <c r="G37" s="15">
        <f t="shared" si="7"/>
        <v>0</v>
      </c>
      <c r="H37" s="15"/>
      <c r="I37" s="31"/>
      <c r="J37" s="31"/>
      <c r="K37" s="31"/>
      <c r="L37" s="31"/>
      <c r="M37" s="31"/>
      <c r="N37" s="31"/>
      <c r="O37" s="31"/>
      <c r="P37" s="31"/>
      <c r="Q37" s="106"/>
      <c r="R37" s="106"/>
      <c r="S37" s="106"/>
      <c r="T37" s="106"/>
      <c r="U37" s="106"/>
      <c r="V37" s="106"/>
      <c r="W37" s="106"/>
    </row>
    <row r="38" spans="1:23" s="67" customFormat="1" x14ac:dyDescent="0.25">
      <c r="A38" s="120"/>
      <c r="B38" s="26" t="s">
        <v>66</v>
      </c>
      <c r="C38" s="130">
        <f t="shared" si="4"/>
        <v>262</v>
      </c>
      <c r="D38" s="75">
        <v>1</v>
      </c>
      <c r="E38" s="5">
        <f t="shared" si="5"/>
        <v>0.30000000000000004</v>
      </c>
      <c r="F38" s="51">
        <f t="shared" si="6"/>
        <v>7.874015748031496E-2</v>
      </c>
      <c r="G38" s="15">
        <f t="shared" si="7"/>
        <v>262.46719160104988</v>
      </c>
      <c r="H38" s="15"/>
      <c r="I38" s="31"/>
      <c r="J38" s="31"/>
      <c r="K38" s="31"/>
      <c r="L38" s="31"/>
      <c r="M38" s="31"/>
      <c r="N38" s="31"/>
      <c r="O38" s="31"/>
      <c r="P38" s="31"/>
      <c r="Q38" s="106"/>
      <c r="R38" s="106"/>
      <c r="S38" s="106"/>
      <c r="T38" s="106"/>
      <c r="U38" s="106"/>
      <c r="V38" s="106"/>
      <c r="W38" s="106"/>
    </row>
    <row r="39" spans="1:23" s="67" customFormat="1" x14ac:dyDescent="0.25">
      <c r="A39" s="120"/>
      <c r="B39" s="26" t="s">
        <v>67</v>
      </c>
      <c r="C39" s="130">
        <f t="shared" si="4"/>
        <v>0</v>
      </c>
      <c r="D39" s="75">
        <v>0</v>
      </c>
      <c r="E39" s="5">
        <f t="shared" si="5"/>
        <v>0.30000000000000004</v>
      </c>
      <c r="F39" s="51">
        <f t="shared" si="6"/>
        <v>7.874015748031496E-2</v>
      </c>
      <c r="G39" s="15">
        <f t="shared" si="7"/>
        <v>0</v>
      </c>
      <c r="H39" s="15"/>
      <c r="I39" s="31"/>
      <c r="J39" s="31"/>
      <c r="K39" s="31"/>
      <c r="L39" s="31"/>
      <c r="M39" s="31"/>
      <c r="N39" s="31"/>
      <c r="O39" s="31"/>
      <c r="P39" s="31"/>
      <c r="Q39" s="106"/>
      <c r="R39" s="106"/>
      <c r="S39" s="106"/>
      <c r="T39" s="106"/>
      <c r="U39" s="106"/>
      <c r="V39" s="106"/>
      <c r="W39" s="106"/>
    </row>
    <row r="40" spans="1:23" s="67" customFormat="1" x14ac:dyDescent="0.25">
      <c r="A40" s="120"/>
      <c r="B40" s="26" t="s">
        <v>68</v>
      </c>
      <c r="C40" s="130">
        <f t="shared" si="4"/>
        <v>0</v>
      </c>
      <c r="D40" s="75">
        <v>0</v>
      </c>
      <c r="E40" s="5">
        <f t="shared" si="5"/>
        <v>0.30000000000000004</v>
      </c>
      <c r="F40" s="51">
        <f t="shared" si="6"/>
        <v>7.874015748031496E-2</v>
      </c>
      <c r="G40" s="15">
        <f t="shared" si="7"/>
        <v>0</v>
      </c>
      <c r="H40" s="15"/>
      <c r="I40" s="31"/>
      <c r="J40" s="31"/>
      <c r="K40" s="31"/>
      <c r="L40" s="31"/>
      <c r="M40" s="31"/>
      <c r="N40" s="31"/>
      <c r="O40" s="31"/>
      <c r="P40" s="31"/>
      <c r="Q40" s="106"/>
      <c r="R40" s="106"/>
      <c r="S40" s="106"/>
      <c r="T40" s="106"/>
      <c r="U40" s="106"/>
      <c r="V40" s="106"/>
      <c r="W40" s="106"/>
    </row>
    <row r="41" spans="1:23" s="67" customFormat="1" x14ac:dyDescent="0.25">
      <c r="A41" s="120"/>
      <c r="B41" s="26" t="s">
        <v>69</v>
      </c>
      <c r="C41" s="130">
        <f t="shared" si="4"/>
        <v>0</v>
      </c>
      <c r="D41" s="75">
        <v>0</v>
      </c>
      <c r="E41" s="5">
        <f t="shared" si="5"/>
        <v>0.30000000000000004</v>
      </c>
      <c r="F41" s="51">
        <f t="shared" si="6"/>
        <v>7.874015748031496E-2</v>
      </c>
      <c r="G41" s="15">
        <f t="shared" si="7"/>
        <v>0</v>
      </c>
      <c r="H41" s="15"/>
      <c r="I41" s="31"/>
      <c r="J41" s="31"/>
      <c r="K41" s="31"/>
      <c r="L41" s="31"/>
      <c r="M41" s="31"/>
      <c r="N41" s="31"/>
      <c r="O41" s="31"/>
      <c r="P41" s="31"/>
      <c r="Q41" s="106"/>
      <c r="R41" s="106"/>
      <c r="S41" s="106"/>
      <c r="T41" s="106"/>
      <c r="U41" s="106"/>
      <c r="V41" s="106"/>
      <c r="W41" s="106"/>
    </row>
    <row r="42" spans="1:23" s="67" customFormat="1" x14ac:dyDescent="0.25">
      <c r="A42" s="120"/>
      <c r="B42" s="26" t="s">
        <v>70</v>
      </c>
      <c r="C42" s="130">
        <f t="shared" si="4"/>
        <v>0</v>
      </c>
      <c r="D42" s="75">
        <v>0</v>
      </c>
      <c r="E42" s="5">
        <f t="shared" si="5"/>
        <v>0.30000000000000004</v>
      </c>
      <c r="F42" s="51">
        <f t="shared" si="6"/>
        <v>7.874015748031496E-2</v>
      </c>
      <c r="G42" s="15">
        <f t="shared" si="7"/>
        <v>0</v>
      </c>
      <c r="H42" s="15"/>
      <c r="I42" s="31"/>
      <c r="J42" s="31"/>
      <c r="K42" s="31"/>
      <c r="L42" s="31"/>
      <c r="M42" s="31"/>
      <c r="N42" s="31"/>
      <c r="O42" s="31"/>
      <c r="P42" s="31"/>
      <c r="Q42" s="106"/>
      <c r="R42" s="106"/>
      <c r="S42" s="106"/>
      <c r="T42" s="106"/>
      <c r="U42" s="106"/>
      <c r="V42" s="106"/>
      <c r="W42" s="106"/>
    </row>
    <row r="43" spans="1:23" s="67" customFormat="1" x14ac:dyDescent="0.25">
      <c r="A43" s="120"/>
      <c r="B43" s="26" t="s">
        <v>71</v>
      </c>
      <c r="C43" s="130">
        <f t="shared" si="4"/>
        <v>0</v>
      </c>
      <c r="D43" s="75">
        <v>0</v>
      </c>
      <c r="E43" s="5">
        <f t="shared" si="5"/>
        <v>0.30000000000000004</v>
      </c>
      <c r="F43" s="51">
        <f t="shared" si="6"/>
        <v>7.874015748031496E-2</v>
      </c>
      <c r="G43" s="15">
        <f t="shared" si="7"/>
        <v>0</v>
      </c>
      <c r="H43" s="15"/>
      <c r="I43" s="31"/>
      <c r="J43" s="31"/>
      <c r="K43" s="31"/>
      <c r="L43" s="31"/>
      <c r="M43" s="31"/>
      <c r="N43" s="31"/>
      <c r="O43" s="31"/>
      <c r="P43" s="31"/>
      <c r="Q43" s="106"/>
      <c r="R43" s="106"/>
      <c r="S43" s="106"/>
      <c r="T43" s="106"/>
      <c r="U43" s="106"/>
      <c r="V43" s="106"/>
      <c r="W43" s="106"/>
    </row>
    <row r="44" spans="1:23" s="67" customFormat="1" x14ac:dyDescent="0.25">
      <c r="A44" s="120"/>
      <c r="B44" s="26" t="s">
        <v>72</v>
      </c>
      <c r="C44" s="130">
        <f t="shared" si="4"/>
        <v>0</v>
      </c>
      <c r="D44" s="75">
        <v>0</v>
      </c>
      <c r="E44" s="5">
        <f t="shared" si="5"/>
        <v>0.30000000000000004</v>
      </c>
      <c r="F44" s="51">
        <f t="shared" si="6"/>
        <v>7.874015748031496E-2</v>
      </c>
      <c r="G44" s="15">
        <f t="shared" si="7"/>
        <v>0</v>
      </c>
      <c r="H44" s="15"/>
      <c r="I44" s="31"/>
      <c r="J44" s="31"/>
      <c r="K44" s="31"/>
      <c r="L44" s="31"/>
      <c r="M44" s="31"/>
      <c r="N44" s="31"/>
      <c r="O44" s="31"/>
      <c r="P44" s="31"/>
      <c r="Q44" s="106"/>
      <c r="R44" s="106"/>
      <c r="S44" s="106"/>
      <c r="T44" s="106"/>
      <c r="U44" s="106"/>
      <c r="V44" s="106"/>
      <c r="W44" s="106"/>
    </row>
    <row r="45" spans="1:23" s="67" customFormat="1" x14ac:dyDescent="0.25">
      <c r="A45" s="120"/>
      <c r="B45" s="26" t="s">
        <v>73</v>
      </c>
      <c r="C45" s="130">
        <f t="shared" si="4"/>
        <v>262</v>
      </c>
      <c r="D45" s="75">
        <v>1</v>
      </c>
      <c r="E45" s="5">
        <f t="shared" si="5"/>
        <v>0.30000000000000004</v>
      </c>
      <c r="F45" s="51">
        <f t="shared" si="6"/>
        <v>7.874015748031496E-2</v>
      </c>
      <c r="G45" s="15">
        <f t="shared" si="7"/>
        <v>262.46719160104988</v>
      </c>
      <c r="H45" s="15"/>
      <c r="I45" s="31"/>
      <c r="J45" s="31"/>
      <c r="K45" s="31"/>
      <c r="L45" s="31"/>
      <c r="M45" s="31"/>
      <c r="N45" s="31"/>
      <c r="O45" s="31"/>
      <c r="P45" s="31"/>
      <c r="Q45" s="106"/>
      <c r="R45" s="106"/>
      <c r="S45" s="106"/>
      <c r="T45" s="106"/>
      <c r="U45" s="106"/>
      <c r="V45" s="106"/>
      <c r="W45" s="106"/>
    </row>
    <row r="46" spans="1:23" s="67" customFormat="1" x14ac:dyDescent="0.25">
      <c r="A46" s="120"/>
      <c r="B46" s="26" t="s">
        <v>74</v>
      </c>
      <c r="C46" s="130">
        <f t="shared" si="4"/>
        <v>0</v>
      </c>
      <c r="D46" s="75">
        <v>0</v>
      </c>
      <c r="E46" s="5">
        <f t="shared" si="5"/>
        <v>0.30000000000000004</v>
      </c>
      <c r="F46" s="51">
        <f t="shared" si="6"/>
        <v>7.874015748031496E-2</v>
      </c>
      <c r="G46" s="15">
        <f t="shared" si="7"/>
        <v>0</v>
      </c>
      <c r="H46" s="15"/>
      <c r="I46" s="31"/>
      <c r="J46" s="31"/>
      <c r="K46" s="31"/>
      <c r="L46" s="31"/>
      <c r="M46" s="31"/>
      <c r="N46" s="31"/>
      <c r="O46" s="31"/>
      <c r="P46" s="31"/>
      <c r="Q46" s="106"/>
      <c r="R46" s="106"/>
      <c r="S46" s="106"/>
      <c r="T46" s="106"/>
      <c r="U46" s="106"/>
      <c r="V46" s="106"/>
      <c r="W46" s="106"/>
    </row>
    <row r="47" spans="1:23" s="67" customFormat="1" x14ac:dyDescent="0.25">
      <c r="A47" s="120"/>
      <c r="B47" s="26" t="s">
        <v>75</v>
      </c>
      <c r="C47" s="130">
        <f t="shared" si="4"/>
        <v>1312</v>
      </c>
      <c r="D47" s="75">
        <v>5</v>
      </c>
      <c r="E47" s="5">
        <f t="shared" si="5"/>
        <v>0.30000000000000004</v>
      </c>
      <c r="F47" s="51">
        <f t="shared" si="6"/>
        <v>7.874015748031496E-2</v>
      </c>
      <c r="G47" s="15">
        <f t="shared" si="7"/>
        <v>1312.3359580052493</v>
      </c>
      <c r="H47" s="15"/>
      <c r="I47" s="31"/>
      <c r="J47" s="31"/>
      <c r="K47" s="31"/>
      <c r="L47" s="31"/>
      <c r="M47" s="31"/>
      <c r="N47" s="31"/>
      <c r="O47" s="31"/>
      <c r="P47" s="31"/>
      <c r="Q47" s="106"/>
      <c r="R47" s="106"/>
      <c r="S47" s="106"/>
      <c r="T47" s="106"/>
      <c r="U47" s="106"/>
      <c r="V47" s="106"/>
      <c r="W47" s="106"/>
    </row>
    <row r="48" spans="1:23" s="67" customFormat="1" x14ac:dyDescent="0.25">
      <c r="A48" s="120"/>
      <c r="B48" s="26" t="s">
        <v>76</v>
      </c>
      <c r="C48" s="130">
        <f t="shared" si="4"/>
        <v>262</v>
      </c>
      <c r="D48" s="75">
        <v>1</v>
      </c>
      <c r="E48" s="5">
        <f t="shared" si="5"/>
        <v>0.30000000000000004</v>
      </c>
      <c r="F48" s="51">
        <f t="shared" si="6"/>
        <v>7.874015748031496E-2</v>
      </c>
      <c r="G48" s="15">
        <f t="shared" si="7"/>
        <v>262.46719160104988</v>
      </c>
      <c r="H48" s="15"/>
      <c r="I48" s="31"/>
      <c r="J48" s="31"/>
      <c r="K48" s="31"/>
      <c r="L48" s="31"/>
      <c r="M48" s="31"/>
      <c r="N48" s="31"/>
      <c r="O48" s="31"/>
      <c r="P48" s="31"/>
      <c r="Q48" s="106"/>
      <c r="R48" s="106"/>
      <c r="S48" s="106"/>
      <c r="T48" s="106"/>
      <c r="U48" s="106"/>
      <c r="V48" s="106"/>
      <c r="W48" s="106"/>
    </row>
    <row r="49" spans="1:23" s="67" customFormat="1" x14ac:dyDescent="0.25">
      <c r="A49" s="120"/>
      <c r="B49" s="26" t="s">
        <v>77</v>
      </c>
      <c r="C49" s="130">
        <f t="shared" si="4"/>
        <v>0</v>
      </c>
      <c r="D49" s="75">
        <v>0</v>
      </c>
      <c r="E49" s="5">
        <f t="shared" si="5"/>
        <v>0.30000000000000004</v>
      </c>
      <c r="F49" s="51">
        <f t="shared" si="6"/>
        <v>7.874015748031496E-2</v>
      </c>
      <c r="G49" s="15">
        <f t="shared" si="7"/>
        <v>0</v>
      </c>
      <c r="H49" s="15"/>
      <c r="I49" s="31"/>
      <c r="J49" s="31"/>
      <c r="K49" s="31"/>
      <c r="L49" s="31"/>
      <c r="M49" s="31"/>
      <c r="N49" s="31"/>
      <c r="O49" s="31"/>
      <c r="P49" s="31"/>
      <c r="Q49" s="106"/>
      <c r="R49" s="106"/>
      <c r="S49" s="106"/>
      <c r="T49" s="106"/>
      <c r="U49" s="106"/>
      <c r="V49" s="106"/>
      <c r="W49" s="106"/>
    </row>
    <row r="50" spans="1:23" s="67" customFormat="1" x14ac:dyDescent="0.25">
      <c r="A50" s="120"/>
      <c r="B50" s="26" t="s">
        <v>78</v>
      </c>
      <c r="C50" s="130">
        <f t="shared" si="4"/>
        <v>16010</v>
      </c>
      <c r="D50" s="75">
        <v>61</v>
      </c>
      <c r="E50" s="5">
        <f t="shared" si="5"/>
        <v>0.30000000000000004</v>
      </c>
      <c r="F50" s="51">
        <f t="shared" si="6"/>
        <v>7.874015748031496E-2</v>
      </c>
      <c r="G50" s="15">
        <f t="shared" si="7"/>
        <v>16010.49868766404</v>
      </c>
      <c r="H50" s="15"/>
      <c r="I50" s="31"/>
      <c r="J50" s="31"/>
      <c r="K50" s="31"/>
      <c r="L50" s="31"/>
      <c r="M50" s="31"/>
      <c r="N50" s="31"/>
      <c r="O50" s="31"/>
      <c r="P50" s="31"/>
      <c r="Q50" s="106"/>
      <c r="R50" s="106"/>
      <c r="S50" s="106"/>
      <c r="T50" s="106"/>
      <c r="U50" s="106"/>
      <c r="V50" s="106"/>
      <c r="W50" s="106"/>
    </row>
    <row r="51" spans="1:23" s="67" customFormat="1" x14ac:dyDescent="0.25">
      <c r="A51" s="120"/>
      <c r="B51" s="26" t="s">
        <v>79</v>
      </c>
      <c r="C51" s="130">
        <f t="shared" si="4"/>
        <v>0</v>
      </c>
      <c r="D51" s="75">
        <v>0</v>
      </c>
      <c r="E51" s="5">
        <f t="shared" si="5"/>
        <v>0.30000000000000004</v>
      </c>
      <c r="F51" s="51">
        <f t="shared" si="6"/>
        <v>7.874015748031496E-2</v>
      </c>
      <c r="G51" s="15">
        <f t="shared" si="7"/>
        <v>0</v>
      </c>
      <c r="H51" s="15"/>
      <c r="I51" s="31"/>
      <c r="J51" s="31"/>
      <c r="K51" s="31"/>
      <c r="L51" s="31"/>
      <c r="M51" s="31"/>
      <c r="N51" s="31"/>
      <c r="O51" s="31"/>
      <c r="P51" s="31"/>
      <c r="Q51" s="106"/>
      <c r="R51" s="106"/>
      <c r="S51" s="106"/>
      <c r="T51" s="106"/>
      <c r="U51" s="106"/>
      <c r="V51" s="106"/>
      <c r="W51" s="106"/>
    </row>
    <row r="52" spans="1:23" s="67" customFormat="1" x14ac:dyDescent="0.25">
      <c r="A52" s="120"/>
      <c r="B52" s="26" t="s">
        <v>80</v>
      </c>
      <c r="C52" s="130">
        <f t="shared" si="4"/>
        <v>0</v>
      </c>
      <c r="D52" s="75">
        <v>0</v>
      </c>
      <c r="E52" s="5">
        <f t="shared" si="5"/>
        <v>0.30000000000000004</v>
      </c>
      <c r="F52" s="51">
        <f t="shared" si="6"/>
        <v>7.874015748031496E-2</v>
      </c>
      <c r="G52" s="15">
        <f t="shared" si="7"/>
        <v>0</v>
      </c>
      <c r="H52" s="15"/>
      <c r="I52" s="31"/>
      <c r="J52" s="31"/>
      <c r="K52" s="31"/>
      <c r="L52" s="31"/>
      <c r="M52" s="31"/>
      <c r="N52" s="31"/>
      <c r="O52" s="31"/>
      <c r="P52" s="31"/>
      <c r="Q52" s="106"/>
      <c r="R52" s="106"/>
      <c r="S52" s="106"/>
      <c r="T52" s="106"/>
      <c r="U52" s="106"/>
      <c r="V52" s="106"/>
      <c r="W52" s="106"/>
    </row>
    <row r="53" spans="1:23" s="67" customFormat="1" x14ac:dyDescent="0.25">
      <c r="A53" s="120"/>
      <c r="B53" s="26" t="s">
        <v>81</v>
      </c>
      <c r="C53" s="130">
        <f t="shared" si="4"/>
        <v>2887</v>
      </c>
      <c r="D53" s="75">
        <v>11</v>
      </c>
      <c r="E53" s="5">
        <f t="shared" si="5"/>
        <v>0.30000000000000004</v>
      </c>
      <c r="F53" s="51">
        <f t="shared" si="6"/>
        <v>7.874015748031496E-2</v>
      </c>
      <c r="G53" s="15">
        <f t="shared" si="7"/>
        <v>2887.1391076115483</v>
      </c>
      <c r="H53" s="15"/>
      <c r="I53" s="31"/>
      <c r="J53" s="31"/>
      <c r="K53" s="31"/>
      <c r="L53" s="31"/>
      <c r="M53" s="31"/>
      <c r="N53" s="31"/>
      <c r="O53" s="31"/>
      <c r="P53" s="31"/>
      <c r="Q53" s="106"/>
      <c r="R53" s="106"/>
      <c r="S53" s="106"/>
      <c r="T53" s="106"/>
      <c r="U53" s="106"/>
      <c r="V53" s="106"/>
      <c r="W53" s="106"/>
    </row>
    <row r="54" spans="1:23" s="67" customFormat="1" x14ac:dyDescent="0.25">
      <c r="A54" s="120"/>
      <c r="B54" s="26" t="s">
        <v>82</v>
      </c>
      <c r="C54" s="130">
        <f t="shared" si="4"/>
        <v>0</v>
      </c>
      <c r="D54" s="75">
        <v>0</v>
      </c>
      <c r="E54" s="5">
        <f t="shared" si="5"/>
        <v>0.30000000000000004</v>
      </c>
      <c r="F54" s="51">
        <f t="shared" si="6"/>
        <v>7.874015748031496E-2</v>
      </c>
      <c r="G54" s="15">
        <f t="shared" si="7"/>
        <v>0</v>
      </c>
      <c r="H54" s="15"/>
      <c r="I54" s="31"/>
      <c r="J54" s="31"/>
      <c r="K54" s="31"/>
      <c r="L54" s="31"/>
      <c r="M54" s="31"/>
      <c r="N54" s="31"/>
      <c r="O54" s="31"/>
      <c r="P54" s="31"/>
      <c r="Q54" s="106"/>
      <c r="R54" s="106"/>
      <c r="S54" s="106"/>
      <c r="T54" s="106"/>
      <c r="U54" s="106"/>
      <c r="V54" s="106"/>
      <c r="W54" s="106"/>
    </row>
    <row r="55" spans="1:23" s="67" customFormat="1" x14ac:dyDescent="0.25">
      <c r="A55" s="120"/>
      <c r="B55" s="26" t="s">
        <v>83</v>
      </c>
      <c r="C55" s="130">
        <f t="shared" si="4"/>
        <v>0</v>
      </c>
      <c r="D55" s="75">
        <v>0</v>
      </c>
      <c r="E55" s="5">
        <f t="shared" si="5"/>
        <v>0.30000000000000004</v>
      </c>
      <c r="F55" s="51">
        <f t="shared" si="6"/>
        <v>7.874015748031496E-2</v>
      </c>
      <c r="G55" s="15">
        <f t="shared" si="7"/>
        <v>0</v>
      </c>
      <c r="H55" s="15"/>
      <c r="I55" s="31"/>
      <c r="J55" s="31"/>
      <c r="K55" s="31"/>
      <c r="L55" s="31"/>
      <c r="M55" s="31"/>
      <c r="N55" s="31"/>
      <c r="O55" s="31"/>
      <c r="P55" s="31"/>
      <c r="Q55" s="106"/>
      <c r="R55" s="106"/>
      <c r="S55" s="106"/>
      <c r="T55" s="106"/>
      <c r="U55" s="106"/>
      <c r="V55" s="106"/>
      <c r="W55" s="106"/>
    </row>
    <row r="56" spans="1:23" s="67" customFormat="1" x14ac:dyDescent="0.25">
      <c r="A56" s="120"/>
      <c r="B56" s="26" t="s">
        <v>84</v>
      </c>
      <c r="C56" s="130">
        <f t="shared" si="4"/>
        <v>0</v>
      </c>
      <c r="D56" s="75">
        <v>0</v>
      </c>
      <c r="E56" s="5">
        <f t="shared" si="5"/>
        <v>0.30000000000000004</v>
      </c>
      <c r="F56" s="51">
        <f t="shared" si="6"/>
        <v>7.874015748031496E-2</v>
      </c>
      <c r="G56" s="15">
        <f t="shared" si="7"/>
        <v>0</v>
      </c>
      <c r="H56" s="15"/>
      <c r="I56" s="31"/>
      <c r="J56" s="31"/>
      <c r="K56" s="31"/>
      <c r="L56" s="31"/>
      <c r="M56" s="31"/>
      <c r="N56" s="31"/>
      <c r="O56" s="31"/>
      <c r="P56" s="31"/>
      <c r="Q56" s="106"/>
      <c r="R56" s="106"/>
      <c r="S56" s="106"/>
      <c r="T56" s="106"/>
      <c r="U56" s="106"/>
      <c r="V56" s="106"/>
      <c r="W56" s="106"/>
    </row>
    <row r="57" spans="1:23" s="67" customFormat="1" x14ac:dyDescent="0.25">
      <c r="A57" s="120"/>
      <c r="B57" s="26" t="s">
        <v>85</v>
      </c>
      <c r="C57" s="130">
        <f t="shared" si="4"/>
        <v>0</v>
      </c>
      <c r="D57" s="75">
        <v>0</v>
      </c>
      <c r="E57" s="5">
        <f t="shared" si="5"/>
        <v>0.30000000000000004</v>
      </c>
      <c r="F57" s="51">
        <f t="shared" si="6"/>
        <v>7.874015748031496E-2</v>
      </c>
      <c r="G57" s="15">
        <f t="shared" si="7"/>
        <v>0</v>
      </c>
      <c r="H57" s="15"/>
      <c r="I57" s="31"/>
      <c r="J57" s="31"/>
      <c r="K57" s="31"/>
      <c r="L57" s="31"/>
      <c r="M57" s="31"/>
      <c r="N57" s="31"/>
      <c r="O57" s="31"/>
      <c r="P57" s="31"/>
      <c r="Q57" s="106"/>
      <c r="R57" s="106"/>
      <c r="S57" s="106"/>
      <c r="T57" s="106"/>
      <c r="U57" s="106"/>
      <c r="V57" s="106"/>
      <c r="W57" s="106"/>
    </row>
    <row r="58" spans="1:23" s="67" customFormat="1" x14ac:dyDescent="0.25">
      <c r="A58" s="50"/>
      <c r="B58" s="26" t="s">
        <v>86</v>
      </c>
      <c r="C58" s="130">
        <f t="shared" si="4"/>
        <v>0</v>
      </c>
      <c r="D58" s="75">
        <v>0</v>
      </c>
      <c r="E58" s="5">
        <f t="shared" si="5"/>
        <v>0.30000000000000004</v>
      </c>
      <c r="F58" s="51">
        <f t="shared" si="6"/>
        <v>7.874015748031496E-2</v>
      </c>
      <c r="G58" s="15">
        <f t="shared" si="7"/>
        <v>0</v>
      </c>
      <c r="H58" s="15"/>
      <c r="I58" s="31"/>
      <c r="J58" s="31"/>
      <c r="K58" s="31"/>
      <c r="L58" s="31"/>
      <c r="M58" s="31"/>
      <c r="N58" s="31"/>
      <c r="O58" s="31"/>
      <c r="P58" s="31"/>
      <c r="Q58" s="106"/>
      <c r="R58" s="106"/>
      <c r="S58" s="106"/>
      <c r="T58" s="106"/>
      <c r="U58" s="106"/>
      <c r="V58" s="106"/>
      <c r="W58" s="106"/>
    </row>
    <row r="59" spans="1:23" x14ac:dyDescent="0.25">
      <c r="A59" s="105" t="s">
        <v>87</v>
      </c>
      <c r="B59" s="142" t="str">
        <f>A2</f>
        <v>STATION 52</v>
      </c>
      <c r="C59" s="9">
        <f t="shared" si="4"/>
        <v>26509</v>
      </c>
      <c r="D59" s="48">
        <f>SUM(D4:D58)</f>
        <v>101</v>
      </c>
      <c r="E59" s="5">
        <f t="shared" si="5"/>
        <v>0.30000000000000004</v>
      </c>
      <c r="F59" s="51">
        <f t="shared" si="6"/>
        <v>7.874015748031496E-2</v>
      </c>
      <c r="G59" s="15">
        <f t="shared" si="7"/>
        <v>26509.186351706034</v>
      </c>
      <c r="H59" s="103"/>
      <c r="I59" s="106"/>
      <c r="J59" s="106"/>
      <c r="K59" s="106"/>
      <c r="L59" s="106"/>
      <c r="M59" s="106"/>
      <c r="N59" s="106"/>
      <c r="O59" s="106"/>
      <c r="P59" s="106"/>
      <c r="Q59" s="106"/>
      <c r="R59" s="106"/>
      <c r="S59" s="106"/>
      <c r="T59" s="106"/>
      <c r="U59" s="106"/>
      <c r="V59" s="106"/>
      <c r="W59" s="106"/>
    </row>
    <row r="60" spans="1:23" ht="23.25"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row>
    <row r="61" spans="1:23"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row>
    <row r="62" spans="1:23"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row>
    <row r="63" spans="1:23"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row>
    <row r="64" spans="1:23"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row>
    <row r="65" spans="1:23"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row>
    <row r="66" spans="1:23"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row>
    <row r="67" spans="1:23"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row>
    <row r="68" spans="1:23"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row>
    <row r="69" spans="1:23"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row>
    <row r="70" spans="1:23"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row>
    <row r="71" spans="1:23"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row>
    <row r="72" spans="1:23"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row>
    <row r="73" spans="1:23"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row>
  </sheetData>
  <mergeCells count="5">
    <mergeCell ref="A1:B1"/>
    <mergeCell ref="A2:B2"/>
    <mergeCell ref="I2:L2"/>
    <mergeCell ref="I12:K12"/>
    <mergeCell ref="I13:P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heetViews>
  <sheetFormatPr defaultColWidth="9.85546875" defaultRowHeight="15.75" customHeight="1" x14ac:dyDescent="0.25"/>
  <cols>
    <col min="1" max="1" width="9.28515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8" width="2.7109375" style="67" customWidth="1"/>
    <col min="9" max="9" width="2.28515625" style="67" customWidth="1"/>
    <col min="10" max="10" width="2.140625" style="67" customWidth="1"/>
    <col min="11" max="11" width="29.2851562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61"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62" t="s">
        <v>90</v>
      </c>
      <c r="B2" s="163"/>
      <c r="C2" s="63" t="s">
        <v>8</v>
      </c>
      <c r="D2" s="34">
        <f>S6</f>
        <v>11.8</v>
      </c>
      <c r="E2" s="72"/>
      <c r="F2" s="63" t="s">
        <v>9</v>
      </c>
      <c r="G2" s="70">
        <f>S4</f>
        <v>0.1</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135" t="s">
        <v>15</v>
      </c>
      <c r="F3" s="53" t="s">
        <v>16</v>
      </c>
      <c r="G3" s="53" t="s">
        <v>17</v>
      </c>
      <c r="H3" s="119"/>
      <c r="I3" s="28"/>
      <c r="J3" s="131"/>
      <c r="K3" s="94" t="s">
        <v>18</v>
      </c>
      <c r="L3" s="123">
        <v>50</v>
      </c>
      <c r="M3" s="12"/>
      <c r="N3" s="134" t="s">
        <v>19</v>
      </c>
      <c r="O3" s="23"/>
      <c r="P3" s="23"/>
      <c r="Q3" s="23"/>
      <c r="R3" s="23"/>
      <c r="S3" s="23">
        <f>((L3*L4)*(L5))*(1/1000)</f>
        <v>0.1</v>
      </c>
      <c r="T3" s="23"/>
      <c r="U3" s="43"/>
    </row>
    <row r="4" spans="1:23" s="133" customFormat="1" ht="16.5" customHeight="1" x14ac:dyDescent="0.25">
      <c r="A4" s="120"/>
      <c r="B4" s="26" t="s">
        <v>20</v>
      </c>
      <c r="C4" s="130">
        <f t="shared" ref="C4:C35" si="0">TRUNC(G4)</f>
        <v>0</v>
      </c>
      <c r="D4" s="75">
        <v>0</v>
      </c>
      <c r="E4" s="139">
        <f t="shared" ref="E4:E35" si="1">$G$2</f>
        <v>0.1</v>
      </c>
      <c r="F4" s="122">
        <f t="shared" ref="F4:F35" si="2">1/$D$2</f>
        <v>8.4745762711864403E-2</v>
      </c>
      <c r="G4" s="99">
        <f t="shared" ref="G4:G35" si="3">((D4/E4)*(F4))*(1000/1)</f>
        <v>0</v>
      </c>
      <c r="H4" s="3"/>
      <c r="I4" s="74"/>
      <c r="J4" s="115"/>
      <c r="K4" s="20" t="s">
        <v>21</v>
      </c>
      <c r="L4" s="35">
        <v>2</v>
      </c>
      <c r="M4" s="12"/>
      <c r="N4" s="134" t="s">
        <v>22</v>
      </c>
      <c r="O4" s="24"/>
      <c r="P4" s="24"/>
      <c r="Q4" s="24"/>
      <c r="R4" s="24"/>
      <c r="S4" s="10">
        <f>S3*L6</f>
        <v>0.1</v>
      </c>
      <c r="T4" s="24"/>
      <c r="U4" s="43"/>
      <c r="V4" s="67"/>
      <c r="W4" s="106"/>
    </row>
    <row r="5" spans="1:23" ht="16.5" customHeight="1" x14ac:dyDescent="0.25">
      <c r="A5" s="120"/>
      <c r="B5" s="26" t="s">
        <v>23</v>
      </c>
      <c r="C5" s="130">
        <f t="shared" si="0"/>
        <v>0</v>
      </c>
      <c r="D5" s="75">
        <v>0</v>
      </c>
      <c r="E5" s="139">
        <f t="shared" si="1"/>
        <v>0.1</v>
      </c>
      <c r="F5" s="122">
        <f t="shared" si="2"/>
        <v>8.4745762711864403E-2</v>
      </c>
      <c r="G5" s="99">
        <f t="shared" si="3"/>
        <v>0</v>
      </c>
      <c r="H5" s="3"/>
      <c r="I5" s="28"/>
      <c r="J5" s="131"/>
      <c r="K5" s="94" t="s">
        <v>24</v>
      </c>
      <c r="L5" s="123">
        <v>1</v>
      </c>
      <c r="M5" s="12"/>
      <c r="N5" s="134" t="s">
        <v>25</v>
      </c>
      <c r="O5" s="23"/>
      <c r="P5" s="23"/>
      <c r="Q5" s="23"/>
      <c r="R5" s="23"/>
      <c r="S5" s="19">
        <f>L7+L8</f>
        <v>118</v>
      </c>
      <c r="T5" s="23"/>
      <c r="U5" s="43"/>
    </row>
    <row r="6" spans="1:23" ht="16.5" customHeight="1" x14ac:dyDescent="0.25">
      <c r="A6" s="120"/>
      <c r="B6" s="26" t="s">
        <v>26</v>
      </c>
      <c r="C6" s="130">
        <f t="shared" si="0"/>
        <v>0</v>
      </c>
      <c r="D6" s="75">
        <v>0</v>
      </c>
      <c r="E6" s="139">
        <f t="shared" si="1"/>
        <v>0.1</v>
      </c>
      <c r="F6" s="122">
        <f t="shared" si="2"/>
        <v>8.4745762711864403E-2</v>
      </c>
      <c r="G6" s="99">
        <f t="shared" si="3"/>
        <v>0</v>
      </c>
      <c r="H6" s="3"/>
      <c r="I6" s="28"/>
      <c r="K6" s="20" t="s">
        <v>27</v>
      </c>
      <c r="L6" s="35">
        <v>1</v>
      </c>
      <c r="M6" s="12"/>
      <c r="N6" s="134" t="s">
        <v>28</v>
      </c>
      <c r="O6" s="23"/>
      <c r="P6" s="23"/>
      <c r="Q6" s="23"/>
      <c r="R6" s="23"/>
      <c r="S6" s="10">
        <f>S5/L7</f>
        <v>11.8</v>
      </c>
      <c r="T6" s="23"/>
    </row>
    <row r="7" spans="1:23" ht="16.5" customHeight="1" x14ac:dyDescent="0.25">
      <c r="A7" s="120"/>
      <c r="B7" s="26" t="s">
        <v>29</v>
      </c>
      <c r="C7" s="130">
        <f t="shared" si="0"/>
        <v>0</v>
      </c>
      <c r="D7" s="75">
        <v>0</v>
      </c>
      <c r="E7" s="139">
        <f t="shared" si="1"/>
        <v>0.1</v>
      </c>
      <c r="F7" s="122">
        <f t="shared" si="2"/>
        <v>8.4745762711864403E-2</v>
      </c>
      <c r="G7" s="99">
        <f t="shared" si="3"/>
        <v>0</v>
      </c>
      <c r="H7" s="3"/>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139">
        <f t="shared" si="1"/>
        <v>0.1</v>
      </c>
      <c r="F8" s="122">
        <f t="shared" si="2"/>
        <v>8.4745762711864403E-2</v>
      </c>
      <c r="G8" s="99">
        <f t="shared" si="3"/>
        <v>0</v>
      </c>
      <c r="H8" s="3"/>
      <c r="I8" s="117"/>
      <c r="J8" s="77"/>
      <c r="K8" s="97" t="s">
        <v>33</v>
      </c>
      <c r="L8" s="35">
        <v>108</v>
      </c>
      <c r="M8" s="12"/>
      <c r="N8" s="134" t="s">
        <v>34</v>
      </c>
      <c r="O8" s="23"/>
      <c r="P8" s="23"/>
      <c r="Q8" s="23"/>
      <c r="R8" s="23"/>
      <c r="S8" s="23"/>
      <c r="T8" s="23"/>
    </row>
    <row r="9" spans="1:23" x14ac:dyDescent="0.25">
      <c r="A9" s="120"/>
      <c r="B9" s="26" t="s">
        <v>35</v>
      </c>
      <c r="C9" s="130">
        <f t="shared" si="0"/>
        <v>0</v>
      </c>
      <c r="D9" s="75">
        <v>0</v>
      </c>
      <c r="E9" s="139">
        <f t="shared" si="1"/>
        <v>0.1</v>
      </c>
      <c r="F9" s="122">
        <f t="shared" si="2"/>
        <v>8.4745762711864403E-2</v>
      </c>
      <c r="G9" s="99">
        <f t="shared" si="3"/>
        <v>0</v>
      </c>
      <c r="H9" s="137"/>
      <c r="I9" s="92"/>
      <c r="J9" s="92"/>
      <c r="K9" s="92"/>
      <c r="L9" s="92"/>
      <c r="M9" s="106"/>
      <c r="N9" s="95"/>
    </row>
    <row r="10" spans="1:23" x14ac:dyDescent="0.25">
      <c r="A10" s="120"/>
      <c r="B10" s="26" t="s">
        <v>36</v>
      </c>
      <c r="C10" s="130">
        <f t="shared" si="0"/>
        <v>0</v>
      </c>
      <c r="D10" s="75">
        <v>0</v>
      </c>
      <c r="E10" s="139">
        <f t="shared" si="1"/>
        <v>0.1</v>
      </c>
      <c r="F10" s="122">
        <f t="shared" si="2"/>
        <v>8.4745762711864403E-2</v>
      </c>
      <c r="G10" s="99">
        <f t="shared" si="3"/>
        <v>0</v>
      </c>
      <c r="H10" s="99"/>
      <c r="I10" s="106"/>
      <c r="J10" s="106"/>
      <c r="K10" s="106"/>
      <c r="L10" s="106"/>
      <c r="M10" s="106"/>
    </row>
    <row r="11" spans="1:23" x14ac:dyDescent="0.25">
      <c r="A11" s="120"/>
      <c r="B11" s="26" t="s">
        <v>37</v>
      </c>
      <c r="C11" s="130">
        <f t="shared" si="0"/>
        <v>0</v>
      </c>
      <c r="D11" s="75">
        <v>0</v>
      </c>
      <c r="E11" s="139">
        <f t="shared" si="1"/>
        <v>0.1</v>
      </c>
      <c r="F11" s="122">
        <f t="shared" si="2"/>
        <v>8.4745762711864403E-2</v>
      </c>
      <c r="G11" s="99">
        <f t="shared" si="3"/>
        <v>0</v>
      </c>
      <c r="H11" s="99"/>
      <c r="I11" s="4"/>
      <c r="J11" s="4"/>
      <c r="K11" s="4"/>
      <c r="L11" s="4"/>
      <c r="M11" s="4"/>
      <c r="N11" s="65"/>
      <c r="O11" s="65"/>
      <c r="P11" s="65"/>
    </row>
    <row r="12" spans="1:23" x14ac:dyDescent="0.25">
      <c r="A12" s="120"/>
      <c r="B12" s="26" t="s">
        <v>38</v>
      </c>
      <c r="C12" s="130">
        <f t="shared" si="0"/>
        <v>39830</v>
      </c>
      <c r="D12" s="75">
        <v>47</v>
      </c>
      <c r="E12" s="139">
        <f t="shared" si="1"/>
        <v>0.1</v>
      </c>
      <c r="F12" s="122">
        <f t="shared" si="2"/>
        <v>8.4745762711864403E-2</v>
      </c>
      <c r="G12" s="99">
        <f t="shared" si="3"/>
        <v>39830.508474576272</v>
      </c>
      <c r="H12" s="143"/>
      <c r="I12" s="151" t="s">
        <v>39</v>
      </c>
      <c r="J12" s="152"/>
      <c r="K12" s="152"/>
      <c r="L12" s="152"/>
      <c r="M12" s="14"/>
      <c r="N12" s="14"/>
      <c r="O12" s="14"/>
      <c r="P12" s="37"/>
      <c r="Q12" s="39"/>
    </row>
    <row r="13" spans="1:23" x14ac:dyDescent="0.25">
      <c r="A13" s="120"/>
      <c r="B13" s="26" t="s">
        <v>40</v>
      </c>
      <c r="C13" s="130">
        <f t="shared" si="0"/>
        <v>0</v>
      </c>
      <c r="D13" s="75">
        <v>0</v>
      </c>
      <c r="E13" s="139">
        <f t="shared" si="1"/>
        <v>0.1</v>
      </c>
      <c r="F13" s="122">
        <f t="shared" si="2"/>
        <v>8.4745762711864403E-2</v>
      </c>
      <c r="G13" s="99">
        <f t="shared" si="3"/>
        <v>0</v>
      </c>
      <c r="H13" s="143"/>
      <c r="I13" s="157" t="s">
        <v>41</v>
      </c>
      <c r="J13" s="154"/>
      <c r="K13" s="154"/>
      <c r="L13" s="154"/>
      <c r="M13" s="154"/>
      <c r="N13" s="154"/>
      <c r="O13" s="154"/>
      <c r="P13" s="158"/>
      <c r="Q13" s="39"/>
    </row>
    <row r="14" spans="1:23" x14ac:dyDescent="0.25">
      <c r="A14" s="120"/>
      <c r="B14" s="26" t="s">
        <v>42</v>
      </c>
      <c r="C14" s="130">
        <f t="shared" si="0"/>
        <v>0</v>
      </c>
      <c r="D14" s="75">
        <v>0</v>
      </c>
      <c r="E14" s="139">
        <f t="shared" si="1"/>
        <v>0.1</v>
      </c>
      <c r="F14" s="122">
        <f t="shared" si="2"/>
        <v>8.4745762711864403E-2</v>
      </c>
      <c r="G14" s="99">
        <f t="shared" si="3"/>
        <v>0</v>
      </c>
      <c r="H14" s="143"/>
      <c r="I14" s="86"/>
      <c r="J14" s="31"/>
      <c r="K14" s="31"/>
      <c r="L14" s="31"/>
      <c r="M14" s="31"/>
      <c r="N14" s="31"/>
      <c r="O14" s="31"/>
      <c r="P14" s="114"/>
      <c r="Q14" s="78"/>
      <c r="R14" s="106"/>
      <c r="S14" s="106"/>
      <c r="T14" s="106"/>
      <c r="U14" s="106"/>
      <c r="V14" s="106"/>
      <c r="W14" s="106"/>
    </row>
    <row r="15" spans="1:23" x14ac:dyDescent="0.25">
      <c r="A15" s="120"/>
      <c r="B15" s="26" t="s">
        <v>43</v>
      </c>
      <c r="C15" s="130">
        <f t="shared" si="0"/>
        <v>12711</v>
      </c>
      <c r="D15" s="75">
        <v>15</v>
      </c>
      <c r="E15" s="139">
        <f t="shared" si="1"/>
        <v>0.1</v>
      </c>
      <c r="F15" s="122">
        <f t="shared" si="2"/>
        <v>8.4745762711864403E-2</v>
      </c>
      <c r="G15" s="99">
        <f t="shared" si="3"/>
        <v>12711.864406779661</v>
      </c>
      <c r="H15" s="143"/>
      <c r="I15" s="86"/>
      <c r="J15" s="31"/>
      <c r="K15" s="31"/>
      <c r="L15" s="31"/>
      <c r="M15" s="31"/>
      <c r="N15" s="31"/>
      <c r="O15" s="31"/>
      <c r="P15" s="114"/>
      <c r="Q15" s="78"/>
      <c r="R15" s="106"/>
      <c r="S15" s="106"/>
      <c r="T15" s="106"/>
      <c r="U15" s="106"/>
      <c r="V15" s="106"/>
      <c r="W15" s="106"/>
    </row>
    <row r="16" spans="1:23" x14ac:dyDescent="0.25">
      <c r="A16" s="120"/>
      <c r="B16" s="26" t="s">
        <v>44</v>
      </c>
      <c r="C16" s="130">
        <f t="shared" si="0"/>
        <v>0</v>
      </c>
      <c r="D16" s="75">
        <v>0</v>
      </c>
      <c r="E16" s="139">
        <f t="shared" si="1"/>
        <v>0.1</v>
      </c>
      <c r="F16" s="122">
        <f t="shared" si="2"/>
        <v>8.4745762711864403E-2</v>
      </c>
      <c r="G16" s="99">
        <f t="shared" si="3"/>
        <v>0</v>
      </c>
      <c r="H16" s="143"/>
      <c r="I16" s="86"/>
      <c r="J16" s="31"/>
      <c r="K16" s="31"/>
      <c r="L16" s="31"/>
      <c r="M16" s="31"/>
      <c r="N16" s="31"/>
      <c r="O16" s="31"/>
      <c r="P16" s="114"/>
      <c r="Q16" s="78"/>
      <c r="R16" s="106"/>
      <c r="S16" s="106"/>
      <c r="T16" s="106"/>
      <c r="U16" s="106"/>
      <c r="V16" s="106"/>
      <c r="W16" s="106"/>
    </row>
    <row r="17" spans="1:23" x14ac:dyDescent="0.25">
      <c r="A17" s="120"/>
      <c r="B17" s="26" t="s">
        <v>45</v>
      </c>
      <c r="C17" s="130">
        <f t="shared" si="0"/>
        <v>0</v>
      </c>
      <c r="D17" s="75">
        <v>0</v>
      </c>
      <c r="E17" s="139">
        <f t="shared" si="1"/>
        <v>0.1</v>
      </c>
      <c r="F17" s="122">
        <f t="shared" si="2"/>
        <v>8.4745762711864403E-2</v>
      </c>
      <c r="G17" s="99">
        <f t="shared" si="3"/>
        <v>0</v>
      </c>
      <c r="H17" s="45"/>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139">
        <f t="shared" si="1"/>
        <v>0.1</v>
      </c>
      <c r="F18" s="122">
        <f t="shared" si="2"/>
        <v>8.4745762711864403E-2</v>
      </c>
      <c r="G18" s="99">
        <f t="shared" si="3"/>
        <v>0</v>
      </c>
      <c r="H18" s="137"/>
      <c r="I18" s="14"/>
      <c r="J18" s="14"/>
      <c r="K18" s="14"/>
      <c r="L18" s="14"/>
      <c r="M18" s="14"/>
      <c r="N18" s="14"/>
      <c r="O18" s="14"/>
      <c r="P18" s="14"/>
      <c r="Q18" s="106"/>
      <c r="R18" s="106"/>
      <c r="S18" s="106"/>
      <c r="T18" s="106"/>
      <c r="U18" s="106"/>
      <c r="V18" s="106"/>
      <c r="W18" s="106"/>
    </row>
    <row r="19" spans="1:23" s="67" customFormat="1" x14ac:dyDescent="0.25">
      <c r="A19" s="120"/>
      <c r="B19" s="26" t="s">
        <v>47</v>
      </c>
      <c r="C19" s="130">
        <f t="shared" si="0"/>
        <v>0</v>
      </c>
      <c r="D19" s="75">
        <v>0</v>
      </c>
      <c r="E19" s="139">
        <f t="shared" si="1"/>
        <v>0.1</v>
      </c>
      <c r="F19" s="122">
        <f t="shared" si="2"/>
        <v>8.4745762711864403E-2</v>
      </c>
      <c r="G19" s="99">
        <f t="shared" si="3"/>
        <v>0</v>
      </c>
      <c r="H19" s="137"/>
      <c r="I19" s="31"/>
      <c r="J19" s="31"/>
      <c r="K19" s="31"/>
      <c r="L19" s="31"/>
      <c r="M19" s="31"/>
      <c r="N19" s="31"/>
      <c r="O19" s="31"/>
      <c r="P19" s="31"/>
      <c r="Q19" s="106"/>
      <c r="R19" s="106"/>
      <c r="S19" s="106"/>
      <c r="T19" s="106"/>
      <c r="U19" s="106"/>
      <c r="V19" s="106"/>
      <c r="W19" s="106"/>
    </row>
    <row r="20" spans="1:23" s="67" customFormat="1" x14ac:dyDescent="0.25">
      <c r="A20" s="120"/>
      <c r="B20" s="26" t="s">
        <v>48</v>
      </c>
      <c r="C20" s="130">
        <f t="shared" si="0"/>
        <v>0</v>
      </c>
      <c r="D20" s="75">
        <v>0</v>
      </c>
      <c r="E20" s="139">
        <f t="shared" si="1"/>
        <v>0.1</v>
      </c>
      <c r="F20" s="122">
        <f t="shared" si="2"/>
        <v>8.4745762711864403E-2</v>
      </c>
      <c r="G20" s="99">
        <f t="shared" si="3"/>
        <v>0</v>
      </c>
      <c r="H20" s="137"/>
      <c r="I20" s="31"/>
      <c r="J20" s="31"/>
      <c r="K20" s="31"/>
      <c r="L20" s="31"/>
      <c r="M20" s="31"/>
      <c r="N20" s="31"/>
      <c r="O20" s="31"/>
      <c r="P20" s="31"/>
      <c r="Q20" s="106"/>
      <c r="R20" s="106"/>
      <c r="S20" s="106"/>
      <c r="T20" s="106"/>
      <c r="U20" s="106"/>
      <c r="V20" s="106"/>
      <c r="W20" s="106"/>
    </row>
    <row r="21" spans="1:23" s="67" customFormat="1" x14ac:dyDescent="0.25">
      <c r="A21" s="120"/>
      <c r="B21" s="26" t="s">
        <v>49</v>
      </c>
      <c r="C21" s="130">
        <f t="shared" si="0"/>
        <v>0</v>
      </c>
      <c r="D21" s="75">
        <v>0</v>
      </c>
      <c r="E21" s="139">
        <f t="shared" si="1"/>
        <v>0.1</v>
      </c>
      <c r="F21" s="122">
        <f t="shared" si="2"/>
        <v>8.4745762711864403E-2</v>
      </c>
      <c r="G21" s="99">
        <f t="shared" si="3"/>
        <v>0</v>
      </c>
      <c r="H21" s="137"/>
      <c r="I21" s="31"/>
      <c r="J21" s="31"/>
      <c r="K21" s="31"/>
      <c r="L21" s="31"/>
      <c r="M21" s="31"/>
      <c r="N21" s="31"/>
      <c r="O21" s="31"/>
      <c r="P21" s="31"/>
      <c r="Q21" s="106"/>
      <c r="R21" s="106"/>
      <c r="S21" s="106"/>
      <c r="T21" s="106"/>
      <c r="U21" s="106"/>
      <c r="V21" s="106"/>
      <c r="W21" s="106"/>
    </row>
    <row r="22" spans="1:23" s="67" customFormat="1" x14ac:dyDescent="0.25">
      <c r="A22" s="120"/>
      <c r="B22" s="26" t="s">
        <v>50</v>
      </c>
      <c r="C22" s="130">
        <f t="shared" si="0"/>
        <v>0</v>
      </c>
      <c r="D22" s="75">
        <v>0</v>
      </c>
      <c r="E22" s="139">
        <f t="shared" si="1"/>
        <v>0.1</v>
      </c>
      <c r="F22" s="122">
        <f t="shared" si="2"/>
        <v>8.4745762711864403E-2</v>
      </c>
      <c r="G22" s="99">
        <f t="shared" si="3"/>
        <v>0</v>
      </c>
      <c r="H22" s="137"/>
      <c r="I22" s="31"/>
      <c r="J22" s="31"/>
      <c r="K22" s="31"/>
      <c r="L22" s="31"/>
      <c r="M22" s="31"/>
      <c r="N22" s="31"/>
      <c r="O22" s="31"/>
      <c r="P22" s="31"/>
      <c r="Q22" s="106"/>
      <c r="R22" s="106"/>
      <c r="S22" s="106"/>
      <c r="T22" s="106"/>
      <c r="U22" s="106"/>
      <c r="V22" s="106"/>
      <c r="W22" s="106"/>
    </row>
    <row r="23" spans="1:23" s="67" customFormat="1" x14ac:dyDescent="0.25">
      <c r="A23" s="120"/>
      <c r="B23" s="26" t="s">
        <v>51</v>
      </c>
      <c r="C23" s="130">
        <f t="shared" si="0"/>
        <v>0</v>
      </c>
      <c r="D23" s="75">
        <v>0</v>
      </c>
      <c r="E23" s="139">
        <f t="shared" si="1"/>
        <v>0.1</v>
      </c>
      <c r="F23" s="122">
        <f t="shared" si="2"/>
        <v>8.4745762711864403E-2</v>
      </c>
      <c r="G23" s="99">
        <f t="shared" si="3"/>
        <v>0</v>
      </c>
      <c r="H23" s="137"/>
      <c r="I23" s="31"/>
      <c r="J23" s="31"/>
      <c r="K23" s="31"/>
      <c r="L23" s="31"/>
      <c r="M23" s="31"/>
      <c r="N23" s="31"/>
      <c r="O23" s="31"/>
      <c r="P23" s="31"/>
      <c r="Q23" s="106"/>
      <c r="R23" s="106"/>
      <c r="S23" s="106"/>
      <c r="T23" s="106"/>
      <c r="U23" s="106"/>
      <c r="V23" s="106"/>
      <c r="W23" s="106"/>
    </row>
    <row r="24" spans="1:23" s="67" customFormat="1" x14ac:dyDescent="0.25">
      <c r="A24" s="120"/>
      <c r="B24" s="26" t="s">
        <v>52</v>
      </c>
      <c r="C24" s="130">
        <f t="shared" si="0"/>
        <v>0</v>
      </c>
      <c r="D24" s="75">
        <v>0</v>
      </c>
      <c r="E24" s="139">
        <f t="shared" si="1"/>
        <v>0.1</v>
      </c>
      <c r="F24" s="122">
        <f t="shared" si="2"/>
        <v>8.4745762711864403E-2</v>
      </c>
      <c r="G24" s="99">
        <f t="shared" si="3"/>
        <v>0</v>
      </c>
      <c r="H24" s="137"/>
      <c r="I24" s="31"/>
      <c r="J24" s="31"/>
      <c r="K24" s="31"/>
      <c r="L24" s="31"/>
      <c r="M24" s="31"/>
      <c r="N24" s="31"/>
      <c r="O24" s="31"/>
      <c r="P24" s="31"/>
      <c r="Q24" s="106"/>
      <c r="R24" s="106"/>
      <c r="S24" s="106"/>
      <c r="T24" s="106"/>
      <c r="U24" s="106"/>
      <c r="V24" s="106"/>
      <c r="W24" s="106"/>
    </row>
    <row r="25" spans="1:23" s="67" customFormat="1" x14ac:dyDescent="0.25">
      <c r="A25" s="120"/>
      <c r="B25" s="26" t="s">
        <v>53</v>
      </c>
      <c r="C25" s="130">
        <f t="shared" si="0"/>
        <v>0</v>
      </c>
      <c r="D25" s="75">
        <v>0</v>
      </c>
      <c r="E25" s="139">
        <f t="shared" si="1"/>
        <v>0.1</v>
      </c>
      <c r="F25" s="122">
        <f t="shared" si="2"/>
        <v>8.4745762711864403E-2</v>
      </c>
      <c r="G25" s="99">
        <f t="shared" si="3"/>
        <v>0</v>
      </c>
      <c r="H25" s="137"/>
      <c r="I25" s="31"/>
      <c r="J25" s="31"/>
      <c r="K25" s="31"/>
      <c r="L25" s="31"/>
      <c r="M25" s="31"/>
      <c r="N25" s="31"/>
      <c r="O25" s="31"/>
      <c r="P25" s="31"/>
      <c r="Q25" s="106"/>
      <c r="R25" s="106"/>
      <c r="S25" s="106"/>
      <c r="T25" s="106"/>
      <c r="U25" s="106"/>
      <c r="V25" s="106"/>
      <c r="W25" s="106"/>
    </row>
    <row r="26" spans="1:23" s="67" customFormat="1" x14ac:dyDescent="0.25">
      <c r="A26" s="120"/>
      <c r="B26" s="26" t="s">
        <v>54</v>
      </c>
      <c r="C26" s="130">
        <f t="shared" si="0"/>
        <v>0</v>
      </c>
      <c r="D26" s="75">
        <v>0</v>
      </c>
      <c r="E26" s="139">
        <f t="shared" si="1"/>
        <v>0.1</v>
      </c>
      <c r="F26" s="122">
        <f t="shared" si="2"/>
        <v>8.4745762711864403E-2</v>
      </c>
      <c r="G26" s="99">
        <f t="shared" si="3"/>
        <v>0</v>
      </c>
      <c r="H26" s="137"/>
      <c r="I26" s="31"/>
      <c r="J26" s="31"/>
      <c r="K26" s="31"/>
      <c r="L26" s="31"/>
      <c r="M26" s="31"/>
      <c r="N26" s="31"/>
      <c r="O26" s="31"/>
      <c r="P26" s="31"/>
      <c r="Q26" s="106"/>
      <c r="R26" s="106"/>
      <c r="S26" s="106"/>
      <c r="T26" s="106"/>
      <c r="U26" s="106"/>
      <c r="V26" s="106"/>
      <c r="W26" s="106"/>
    </row>
    <row r="27" spans="1:23" s="67" customFormat="1" x14ac:dyDescent="0.25">
      <c r="A27" s="120"/>
      <c r="B27" s="26" t="s">
        <v>55</v>
      </c>
      <c r="C27" s="130">
        <f t="shared" si="0"/>
        <v>0</v>
      </c>
      <c r="D27" s="75">
        <v>0</v>
      </c>
      <c r="E27" s="139">
        <f t="shared" si="1"/>
        <v>0.1</v>
      </c>
      <c r="F27" s="122">
        <f t="shared" si="2"/>
        <v>8.4745762711864403E-2</v>
      </c>
      <c r="G27" s="99">
        <f t="shared" si="3"/>
        <v>0</v>
      </c>
      <c r="H27" s="137"/>
      <c r="I27" s="31"/>
      <c r="J27" s="31"/>
      <c r="K27" s="31"/>
      <c r="L27" s="31"/>
      <c r="M27" s="31"/>
      <c r="N27" s="31"/>
      <c r="O27" s="31"/>
      <c r="P27" s="31"/>
      <c r="Q27" s="106"/>
      <c r="R27" s="106"/>
      <c r="S27" s="106"/>
      <c r="T27" s="106"/>
      <c r="U27" s="106"/>
      <c r="V27" s="106"/>
      <c r="W27" s="106"/>
    </row>
    <row r="28" spans="1:23" s="67" customFormat="1" x14ac:dyDescent="0.25">
      <c r="A28" s="120"/>
      <c r="B28" s="26" t="s">
        <v>56</v>
      </c>
      <c r="C28" s="130">
        <f t="shared" si="0"/>
        <v>0</v>
      </c>
      <c r="D28" s="75">
        <v>0</v>
      </c>
      <c r="E28" s="139">
        <f t="shared" si="1"/>
        <v>0.1</v>
      </c>
      <c r="F28" s="122">
        <f t="shared" si="2"/>
        <v>8.4745762711864403E-2</v>
      </c>
      <c r="G28" s="99">
        <f t="shared" si="3"/>
        <v>0</v>
      </c>
      <c r="H28" s="137"/>
      <c r="I28" s="31"/>
      <c r="J28" s="31"/>
      <c r="K28" s="31"/>
      <c r="L28" s="31"/>
      <c r="M28" s="31"/>
      <c r="N28" s="31"/>
      <c r="O28" s="31"/>
      <c r="P28" s="31"/>
      <c r="Q28" s="106"/>
      <c r="R28" s="106"/>
      <c r="S28" s="106"/>
      <c r="T28" s="106"/>
      <c r="U28" s="106"/>
      <c r="V28" s="106"/>
      <c r="W28" s="106"/>
    </row>
    <row r="29" spans="1:23" s="67" customFormat="1" x14ac:dyDescent="0.25">
      <c r="A29" s="120"/>
      <c r="B29" s="26" t="s">
        <v>57</v>
      </c>
      <c r="C29" s="130">
        <f t="shared" si="0"/>
        <v>0</v>
      </c>
      <c r="D29" s="75">
        <v>0</v>
      </c>
      <c r="E29" s="139">
        <f t="shared" si="1"/>
        <v>0.1</v>
      </c>
      <c r="F29" s="122">
        <f t="shared" si="2"/>
        <v>8.4745762711864403E-2</v>
      </c>
      <c r="G29" s="99">
        <f t="shared" si="3"/>
        <v>0</v>
      </c>
      <c r="H29" s="137"/>
      <c r="I29" s="31"/>
      <c r="J29" s="31"/>
      <c r="K29" s="31"/>
      <c r="L29" s="31"/>
      <c r="M29" s="31"/>
      <c r="N29" s="31"/>
      <c r="O29" s="31"/>
      <c r="P29" s="31"/>
      <c r="Q29" s="106"/>
      <c r="R29" s="106"/>
      <c r="S29" s="106"/>
      <c r="T29" s="106"/>
      <c r="U29" s="106"/>
      <c r="V29" s="106"/>
      <c r="W29" s="106"/>
    </row>
    <row r="30" spans="1:23" s="67" customFormat="1" x14ac:dyDescent="0.25">
      <c r="A30" s="120"/>
      <c r="B30" s="26" t="s">
        <v>58</v>
      </c>
      <c r="C30" s="130">
        <f t="shared" si="0"/>
        <v>0</v>
      </c>
      <c r="D30" s="75">
        <v>0</v>
      </c>
      <c r="E30" s="139">
        <f t="shared" si="1"/>
        <v>0.1</v>
      </c>
      <c r="F30" s="122">
        <f t="shared" si="2"/>
        <v>8.4745762711864403E-2</v>
      </c>
      <c r="G30" s="99">
        <f t="shared" si="3"/>
        <v>0</v>
      </c>
      <c r="H30" s="137"/>
      <c r="I30" s="31"/>
      <c r="J30" s="31"/>
      <c r="K30" s="31"/>
      <c r="L30" s="31"/>
      <c r="M30" s="31"/>
      <c r="N30" s="31"/>
      <c r="O30" s="31"/>
      <c r="P30" s="31"/>
      <c r="Q30" s="106"/>
      <c r="R30" s="106"/>
      <c r="S30" s="106"/>
      <c r="T30" s="106"/>
      <c r="U30" s="106"/>
      <c r="V30" s="106"/>
      <c r="W30" s="106"/>
    </row>
    <row r="31" spans="1:23" s="67" customFormat="1" x14ac:dyDescent="0.25">
      <c r="A31" s="120"/>
      <c r="B31" s="26" t="s">
        <v>59</v>
      </c>
      <c r="C31" s="130">
        <f t="shared" si="0"/>
        <v>0</v>
      </c>
      <c r="D31" s="75">
        <v>0</v>
      </c>
      <c r="E31" s="139">
        <f t="shared" si="1"/>
        <v>0.1</v>
      </c>
      <c r="F31" s="122">
        <f t="shared" si="2"/>
        <v>8.4745762711864403E-2</v>
      </c>
      <c r="G31" s="99">
        <f t="shared" si="3"/>
        <v>0</v>
      </c>
      <c r="H31" s="137"/>
      <c r="I31" s="31"/>
      <c r="J31" s="31"/>
      <c r="K31" s="31"/>
      <c r="L31" s="31"/>
      <c r="M31" s="31"/>
      <c r="N31" s="31"/>
      <c r="O31" s="31"/>
      <c r="P31" s="31"/>
      <c r="Q31" s="106"/>
      <c r="R31" s="106"/>
      <c r="S31" s="106"/>
      <c r="T31" s="106"/>
      <c r="U31" s="106"/>
      <c r="V31" s="106"/>
      <c r="W31" s="106"/>
    </row>
    <row r="32" spans="1:23" s="67" customFormat="1" x14ac:dyDescent="0.25">
      <c r="A32" s="120"/>
      <c r="B32" s="26" t="s">
        <v>60</v>
      </c>
      <c r="C32" s="130">
        <f t="shared" si="0"/>
        <v>0</v>
      </c>
      <c r="D32" s="75">
        <v>0</v>
      </c>
      <c r="E32" s="139">
        <f t="shared" si="1"/>
        <v>0.1</v>
      </c>
      <c r="F32" s="122">
        <f t="shared" si="2"/>
        <v>8.4745762711864403E-2</v>
      </c>
      <c r="G32" s="99">
        <f t="shared" si="3"/>
        <v>0</v>
      </c>
      <c r="H32" s="137"/>
      <c r="I32" s="31"/>
      <c r="J32" s="31"/>
      <c r="K32" s="31"/>
      <c r="L32" s="31"/>
      <c r="M32" s="31"/>
      <c r="N32" s="31"/>
      <c r="O32" s="31"/>
      <c r="P32" s="31"/>
      <c r="Q32" s="106"/>
      <c r="R32" s="106"/>
      <c r="S32" s="106"/>
      <c r="T32" s="106"/>
      <c r="U32" s="106"/>
      <c r="V32" s="106"/>
      <c r="W32" s="106"/>
    </row>
    <row r="33" spans="1:23" s="67" customFormat="1" x14ac:dyDescent="0.25">
      <c r="A33" s="120"/>
      <c r="B33" s="26" t="s">
        <v>61</v>
      </c>
      <c r="C33" s="130">
        <f t="shared" si="0"/>
        <v>0</v>
      </c>
      <c r="D33" s="75">
        <v>0</v>
      </c>
      <c r="E33" s="139">
        <f t="shared" si="1"/>
        <v>0.1</v>
      </c>
      <c r="F33" s="122">
        <f t="shared" si="2"/>
        <v>8.4745762711864403E-2</v>
      </c>
      <c r="G33" s="99">
        <f t="shared" si="3"/>
        <v>0</v>
      </c>
      <c r="H33" s="137"/>
      <c r="I33" s="31"/>
      <c r="J33" s="31"/>
      <c r="K33" s="31"/>
      <c r="L33" s="31"/>
      <c r="M33" s="31"/>
      <c r="N33" s="31"/>
      <c r="O33" s="31"/>
      <c r="P33" s="31"/>
      <c r="Q33" s="106"/>
      <c r="R33" s="106"/>
      <c r="S33" s="106"/>
      <c r="T33" s="106"/>
      <c r="U33" s="106"/>
      <c r="V33" s="106"/>
      <c r="W33" s="106"/>
    </row>
    <row r="34" spans="1:23" s="67" customFormat="1" x14ac:dyDescent="0.25">
      <c r="A34" s="120"/>
      <c r="B34" s="26" t="s">
        <v>62</v>
      </c>
      <c r="C34" s="130">
        <f t="shared" si="0"/>
        <v>0</v>
      </c>
      <c r="D34" s="75">
        <v>0</v>
      </c>
      <c r="E34" s="139">
        <f t="shared" si="1"/>
        <v>0.1</v>
      </c>
      <c r="F34" s="122">
        <f t="shared" si="2"/>
        <v>8.4745762711864403E-2</v>
      </c>
      <c r="G34" s="99">
        <f t="shared" si="3"/>
        <v>0</v>
      </c>
      <c r="H34" s="137"/>
      <c r="I34" s="31"/>
      <c r="J34" s="31"/>
      <c r="K34" s="31"/>
      <c r="L34" s="31"/>
      <c r="M34" s="31"/>
      <c r="N34" s="31"/>
      <c r="O34" s="31"/>
      <c r="P34" s="31"/>
      <c r="Q34" s="106"/>
      <c r="R34" s="106"/>
      <c r="S34" s="106"/>
      <c r="T34" s="106"/>
      <c r="U34" s="106"/>
      <c r="V34" s="106"/>
      <c r="W34" s="106"/>
    </row>
    <row r="35" spans="1:23" s="67" customFormat="1" x14ac:dyDescent="0.25">
      <c r="A35" s="120"/>
      <c r="B35" s="26" t="s">
        <v>63</v>
      </c>
      <c r="C35" s="130">
        <f t="shared" si="0"/>
        <v>0</v>
      </c>
      <c r="D35" s="75">
        <v>0</v>
      </c>
      <c r="E35" s="139">
        <f t="shared" si="1"/>
        <v>0.1</v>
      </c>
      <c r="F35" s="122">
        <f t="shared" si="2"/>
        <v>8.4745762711864403E-2</v>
      </c>
      <c r="G35" s="99">
        <f t="shared" si="3"/>
        <v>0</v>
      </c>
      <c r="H35" s="137"/>
      <c r="I35" s="31"/>
      <c r="J35" s="31"/>
      <c r="K35" s="31"/>
      <c r="L35" s="31"/>
      <c r="M35" s="31"/>
      <c r="N35" s="31"/>
      <c r="O35" s="31"/>
      <c r="P35" s="31"/>
      <c r="Q35" s="106"/>
      <c r="R35" s="106"/>
      <c r="S35" s="106"/>
      <c r="T35" s="106"/>
      <c r="U35" s="106"/>
      <c r="V35" s="106"/>
      <c r="W35" s="106"/>
    </row>
    <row r="36" spans="1:23" s="67" customFormat="1" x14ac:dyDescent="0.25">
      <c r="A36" s="120"/>
      <c r="B36" s="26" t="s">
        <v>64</v>
      </c>
      <c r="C36" s="130">
        <f t="shared" ref="C36:C59" si="4">TRUNC(G36)</f>
        <v>0</v>
      </c>
      <c r="D36" s="75">
        <v>0</v>
      </c>
      <c r="E36" s="139">
        <f t="shared" ref="E36:E59" si="5">$G$2</f>
        <v>0.1</v>
      </c>
      <c r="F36" s="122">
        <f t="shared" ref="F36:F59" si="6">1/$D$2</f>
        <v>8.4745762711864403E-2</v>
      </c>
      <c r="G36" s="99">
        <f t="shared" ref="G36:G59" si="7">((D36/E36)*(F36))*(1000/1)</f>
        <v>0</v>
      </c>
      <c r="H36" s="137"/>
      <c r="I36" s="31"/>
      <c r="J36" s="31"/>
      <c r="K36" s="31"/>
      <c r="L36" s="31"/>
      <c r="M36" s="31"/>
      <c r="N36" s="31"/>
      <c r="O36" s="31"/>
      <c r="P36" s="31"/>
      <c r="Q36" s="106"/>
      <c r="R36" s="106"/>
      <c r="S36" s="106"/>
      <c r="T36" s="106"/>
      <c r="U36" s="106"/>
      <c r="V36" s="106"/>
      <c r="W36" s="106"/>
    </row>
    <row r="37" spans="1:23" s="67" customFormat="1" x14ac:dyDescent="0.25">
      <c r="A37" s="120"/>
      <c r="B37" s="26" t="s">
        <v>65</v>
      </c>
      <c r="C37" s="130">
        <f t="shared" si="4"/>
        <v>0</v>
      </c>
      <c r="D37" s="75">
        <v>0</v>
      </c>
      <c r="E37" s="139">
        <f t="shared" si="5"/>
        <v>0.1</v>
      </c>
      <c r="F37" s="122">
        <f t="shared" si="6"/>
        <v>8.4745762711864403E-2</v>
      </c>
      <c r="G37" s="99">
        <f t="shared" si="7"/>
        <v>0</v>
      </c>
      <c r="H37" s="137"/>
      <c r="I37" s="31"/>
      <c r="J37" s="31"/>
      <c r="K37" s="31"/>
      <c r="L37" s="31"/>
      <c r="M37" s="31"/>
      <c r="N37" s="31"/>
      <c r="O37" s="31"/>
      <c r="P37" s="31"/>
      <c r="Q37" s="106"/>
      <c r="R37" s="106"/>
      <c r="S37" s="106"/>
      <c r="T37" s="106"/>
      <c r="U37" s="106"/>
      <c r="V37" s="106"/>
      <c r="W37" s="106"/>
    </row>
    <row r="38" spans="1:23" s="67" customFormat="1" x14ac:dyDescent="0.25">
      <c r="A38" s="120"/>
      <c r="B38" s="26" t="s">
        <v>66</v>
      </c>
      <c r="C38" s="130">
        <f t="shared" si="4"/>
        <v>0</v>
      </c>
      <c r="D38" s="75">
        <v>0</v>
      </c>
      <c r="E38" s="139">
        <f t="shared" si="5"/>
        <v>0.1</v>
      </c>
      <c r="F38" s="122">
        <f t="shared" si="6"/>
        <v>8.4745762711864403E-2</v>
      </c>
      <c r="G38" s="99">
        <f t="shared" si="7"/>
        <v>0</v>
      </c>
      <c r="H38" s="137"/>
      <c r="I38" s="31"/>
      <c r="J38" s="31"/>
      <c r="K38" s="31"/>
      <c r="L38" s="31"/>
      <c r="M38" s="31"/>
      <c r="N38" s="31"/>
      <c r="O38" s="31"/>
      <c r="P38" s="31"/>
      <c r="Q38" s="106"/>
      <c r="R38" s="106"/>
      <c r="S38" s="106"/>
      <c r="T38" s="106"/>
      <c r="U38" s="106"/>
      <c r="V38" s="106"/>
      <c r="W38" s="106"/>
    </row>
    <row r="39" spans="1:23" s="67" customFormat="1" x14ac:dyDescent="0.25">
      <c r="A39" s="120"/>
      <c r="B39" s="26" t="s">
        <v>67</v>
      </c>
      <c r="C39" s="130">
        <f t="shared" si="4"/>
        <v>0</v>
      </c>
      <c r="D39" s="75">
        <v>0</v>
      </c>
      <c r="E39" s="139">
        <f t="shared" si="5"/>
        <v>0.1</v>
      </c>
      <c r="F39" s="122">
        <f t="shared" si="6"/>
        <v>8.4745762711864403E-2</v>
      </c>
      <c r="G39" s="99">
        <f t="shared" si="7"/>
        <v>0</v>
      </c>
      <c r="H39" s="137"/>
      <c r="I39" s="31"/>
      <c r="J39" s="31"/>
      <c r="K39" s="31"/>
      <c r="L39" s="31"/>
      <c r="M39" s="31"/>
      <c r="N39" s="31"/>
      <c r="O39" s="31"/>
      <c r="P39" s="31"/>
      <c r="Q39" s="106"/>
      <c r="R39" s="106"/>
      <c r="S39" s="106"/>
      <c r="T39" s="106"/>
      <c r="U39" s="106"/>
      <c r="V39" s="106"/>
      <c r="W39" s="106"/>
    </row>
    <row r="40" spans="1:23" s="67" customFormat="1" x14ac:dyDescent="0.25">
      <c r="A40" s="120"/>
      <c r="B40" s="26" t="s">
        <v>68</v>
      </c>
      <c r="C40" s="130">
        <f t="shared" si="4"/>
        <v>0</v>
      </c>
      <c r="D40" s="75">
        <v>0</v>
      </c>
      <c r="E40" s="139">
        <f t="shared" si="5"/>
        <v>0.1</v>
      </c>
      <c r="F40" s="122">
        <f t="shared" si="6"/>
        <v>8.4745762711864403E-2</v>
      </c>
      <c r="G40" s="99">
        <f t="shared" si="7"/>
        <v>0</v>
      </c>
      <c r="H40" s="137"/>
      <c r="I40" s="31"/>
      <c r="J40" s="31"/>
      <c r="K40" s="31"/>
      <c r="L40" s="31"/>
      <c r="M40" s="31"/>
      <c r="N40" s="31"/>
      <c r="O40" s="31"/>
      <c r="P40" s="31"/>
      <c r="Q40" s="106"/>
      <c r="R40" s="106"/>
      <c r="S40" s="106"/>
      <c r="T40" s="106"/>
      <c r="U40" s="106"/>
      <c r="V40" s="106"/>
      <c r="W40" s="106"/>
    </row>
    <row r="41" spans="1:23" s="67" customFormat="1" x14ac:dyDescent="0.25">
      <c r="A41" s="120"/>
      <c r="B41" s="26" t="s">
        <v>69</v>
      </c>
      <c r="C41" s="130">
        <f t="shared" si="4"/>
        <v>0</v>
      </c>
      <c r="D41" s="75">
        <v>0</v>
      </c>
      <c r="E41" s="139">
        <f t="shared" si="5"/>
        <v>0.1</v>
      </c>
      <c r="F41" s="122">
        <f t="shared" si="6"/>
        <v>8.4745762711864403E-2</v>
      </c>
      <c r="G41" s="99">
        <f t="shared" si="7"/>
        <v>0</v>
      </c>
      <c r="H41" s="137"/>
      <c r="I41" s="31"/>
      <c r="J41" s="31"/>
      <c r="K41" s="31"/>
      <c r="L41" s="31"/>
      <c r="M41" s="31"/>
      <c r="N41" s="31"/>
      <c r="O41" s="31"/>
      <c r="P41" s="31"/>
      <c r="Q41" s="106"/>
      <c r="R41" s="106"/>
      <c r="S41" s="106"/>
      <c r="T41" s="106"/>
      <c r="U41" s="106"/>
      <c r="V41" s="106"/>
      <c r="W41" s="106"/>
    </row>
    <row r="42" spans="1:23" s="67" customFormat="1" x14ac:dyDescent="0.25">
      <c r="A42" s="120"/>
      <c r="B42" s="26" t="s">
        <v>70</v>
      </c>
      <c r="C42" s="130">
        <f t="shared" si="4"/>
        <v>2542</v>
      </c>
      <c r="D42" s="75">
        <v>3</v>
      </c>
      <c r="E42" s="139">
        <f t="shared" si="5"/>
        <v>0.1</v>
      </c>
      <c r="F42" s="122">
        <f t="shared" si="6"/>
        <v>8.4745762711864403E-2</v>
      </c>
      <c r="G42" s="99">
        <f t="shared" si="7"/>
        <v>2542.3728813559319</v>
      </c>
      <c r="H42" s="137"/>
      <c r="I42" s="31"/>
      <c r="J42" s="31"/>
      <c r="K42" s="31"/>
      <c r="L42" s="31"/>
      <c r="M42" s="31"/>
      <c r="N42" s="31"/>
      <c r="O42" s="31"/>
      <c r="P42" s="31"/>
      <c r="Q42" s="106"/>
      <c r="R42" s="106"/>
      <c r="S42" s="106"/>
      <c r="T42" s="106"/>
      <c r="U42" s="106"/>
      <c r="V42" s="106"/>
      <c r="W42" s="106"/>
    </row>
    <row r="43" spans="1:23" s="67" customFormat="1" x14ac:dyDescent="0.25">
      <c r="A43" s="120"/>
      <c r="B43" s="26" t="s">
        <v>71</v>
      </c>
      <c r="C43" s="130">
        <f t="shared" si="4"/>
        <v>0</v>
      </c>
      <c r="D43" s="75">
        <v>0</v>
      </c>
      <c r="E43" s="139">
        <f t="shared" si="5"/>
        <v>0.1</v>
      </c>
      <c r="F43" s="122">
        <f t="shared" si="6"/>
        <v>8.4745762711864403E-2</v>
      </c>
      <c r="G43" s="99">
        <f t="shared" si="7"/>
        <v>0</v>
      </c>
      <c r="H43" s="137"/>
      <c r="I43" s="31"/>
      <c r="J43" s="31"/>
      <c r="K43" s="31"/>
      <c r="L43" s="31"/>
      <c r="M43" s="31"/>
      <c r="N43" s="31"/>
      <c r="O43" s="31"/>
      <c r="P43" s="31"/>
      <c r="Q43" s="106"/>
      <c r="R43" s="106"/>
      <c r="S43" s="106"/>
      <c r="T43" s="106"/>
      <c r="U43" s="106"/>
      <c r="V43" s="106"/>
      <c r="W43" s="106"/>
    </row>
    <row r="44" spans="1:23" s="67" customFormat="1" x14ac:dyDescent="0.25">
      <c r="A44" s="120"/>
      <c r="B44" s="26" t="s">
        <v>72</v>
      </c>
      <c r="C44" s="130">
        <f t="shared" si="4"/>
        <v>11016</v>
      </c>
      <c r="D44" s="75">
        <v>13</v>
      </c>
      <c r="E44" s="139">
        <f t="shared" si="5"/>
        <v>0.1</v>
      </c>
      <c r="F44" s="122">
        <f t="shared" si="6"/>
        <v>8.4745762711864403E-2</v>
      </c>
      <c r="G44" s="99">
        <f t="shared" si="7"/>
        <v>11016.949152542373</v>
      </c>
      <c r="H44" s="137"/>
      <c r="I44" s="31"/>
      <c r="J44" s="31"/>
      <c r="K44" s="31"/>
      <c r="L44" s="31"/>
      <c r="M44" s="31"/>
      <c r="N44" s="31"/>
      <c r="O44" s="31"/>
      <c r="P44" s="31"/>
      <c r="Q44" s="106"/>
      <c r="R44" s="106"/>
      <c r="S44" s="106"/>
      <c r="T44" s="106"/>
      <c r="U44" s="106"/>
      <c r="V44" s="106"/>
      <c r="W44" s="106"/>
    </row>
    <row r="45" spans="1:23" s="67" customFormat="1" x14ac:dyDescent="0.25">
      <c r="A45" s="120"/>
      <c r="B45" s="26" t="s">
        <v>73</v>
      </c>
      <c r="C45" s="130">
        <f t="shared" si="4"/>
        <v>0</v>
      </c>
      <c r="D45" s="75">
        <v>0</v>
      </c>
      <c r="E45" s="139">
        <f t="shared" si="5"/>
        <v>0.1</v>
      </c>
      <c r="F45" s="122">
        <f t="shared" si="6"/>
        <v>8.4745762711864403E-2</v>
      </c>
      <c r="G45" s="99">
        <f t="shared" si="7"/>
        <v>0</v>
      </c>
      <c r="H45" s="137"/>
      <c r="I45" s="31"/>
      <c r="J45" s="31"/>
      <c r="K45" s="31"/>
      <c r="L45" s="31"/>
      <c r="M45" s="31"/>
      <c r="N45" s="31"/>
      <c r="O45" s="31"/>
      <c r="P45" s="31"/>
      <c r="Q45" s="106"/>
      <c r="R45" s="106"/>
      <c r="S45" s="106"/>
      <c r="T45" s="106"/>
      <c r="U45" s="106"/>
      <c r="V45" s="106"/>
      <c r="W45" s="106"/>
    </row>
    <row r="46" spans="1:23" s="67" customFormat="1" x14ac:dyDescent="0.25">
      <c r="A46" s="120"/>
      <c r="B46" s="26" t="s">
        <v>74</v>
      </c>
      <c r="C46" s="130">
        <f t="shared" si="4"/>
        <v>0</v>
      </c>
      <c r="D46" s="75">
        <v>0</v>
      </c>
      <c r="E46" s="139">
        <f t="shared" si="5"/>
        <v>0.1</v>
      </c>
      <c r="F46" s="122">
        <f t="shared" si="6"/>
        <v>8.4745762711864403E-2</v>
      </c>
      <c r="G46" s="99">
        <f t="shared" si="7"/>
        <v>0</v>
      </c>
      <c r="H46" s="137"/>
      <c r="I46" s="31"/>
      <c r="J46" s="31"/>
      <c r="K46" s="31"/>
      <c r="L46" s="31"/>
      <c r="M46" s="31"/>
      <c r="N46" s="31"/>
      <c r="O46" s="31"/>
      <c r="P46" s="31"/>
      <c r="Q46" s="106"/>
      <c r="R46" s="106"/>
      <c r="S46" s="106"/>
      <c r="T46" s="106"/>
      <c r="U46" s="106"/>
      <c r="V46" s="106"/>
      <c r="W46" s="106"/>
    </row>
    <row r="47" spans="1:23" s="67" customFormat="1" x14ac:dyDescent="0.25">
      <c r="A47" s="120"/>
      <c r="B47" s="26" t="s">
        <v>75</v>
      </c>
      <c r="C47" s="130">
        <f t="shared" si="4"/>
        <v>0</v>
      </c>
      <c r="D47" s="75">
        <v>0</v>
      </c>
      <c r="E47" s="139">
        <f t="shared" si="5"/>
        <v>0.1</v>
      </c>
      <c r="F47" s="122">
        <f t="shared" si="6"/>
        <v>8.4745762711864403E-2</v>
      </c>
      <c r="G47" s="99">
        <f t="shared" si="7"/>
        <v>0</v>
      </c>
      <c r="H47" s="137"/>
      <c r="I47" s="31"/>
      <c r="J47" s="31"/>
      <c r="K47" s="31"/>
      <c r="L47" s="31"/>
      <c r="M47" s="31"/>
      <c r="N47" s="31"/>
      <c r="O47" s="31"/>
      <c r="P47" s="31"/>
      <c r="Q47" s="106"/>
      <c r="R47" s="106"/>
      <c r="S47" s="106"/>
      <c r="T47" s="106"/>
      <c r="U47" s="106"/>
      <c r="V47" s="106"/>
      <c r="W47" s="106"/>
    </row>
    <row r="48" spans="1:23" s="67" customFormat="1" x14ac:dyDescent="0.25">
      <c r="A48" s="120"/>
      <c r="B48" s="26" t="s">
        <v>76</v>
      </c>
      <c r="C48" s="130">
        <f t="shared" si="4"/>
        <v>0</v>
      </c>
      <c r="D48" s="75">
        <v>0</v>
      </c>
      <c r="E48" s="139">
        <f t="shared" si="5"/>
        <v>0.1</v>
      </c>
      <c r="F48" s="122">
        <f t="shared" si="6"/>
        <v>8.4745762711864403E-2</v>
      </c>
      <c r="G48" s="99">
        <f t="shared" si="7"/>
        <v>0</v>
      </c>
      <c r="H48" s="137"/>
      <c r="I48" s="31"/>
      <c r="J48" s="31"/>
      <c r="K48" s="31"/>
      <c r="L48" s="31"/>
      <c r="M48" s="31"/>
      <c r="N48" s="31"/>
      <c r="O48" s="31"/>
      <c r="P48" s="31"/>
      <c r="Q48" s="106"/>
      <c r="R48" s="106"/>
      <c r="S48" s="106"/>
      <c r="T48" s="106"/>
      <c r="U48" s="106"/>
      <c r="V48" s="106"/>
      <c r="W48" s="106"/>
    </row>
    <row r="49" spans="1:23" s="67" customFormat="1" x14ac:dyDescent="0.25">
      <c r="A49" s="120"/>
      <c r="B49" s="26" t="s">
        <v>77</v>
      </c>
      <c r="C49" s="130">
        <f t="shared" si="4"/>
        <v>0</v>
      </c>
      <c r="D49" s="75">
        <v>0</v>
      </c>
      <c r="E49" s="139">
        <f t="shared" si="5"/>
        <v>0.1</v>
      </c>
      <c r="F49" s="122">
        <f t="shared" si="6"/>
        <v>8.4745762711864403E-2</v>
      </c>
      <c r="G49" s="99">
        <f t="shared" si="7"/>
        <v>0</v>
      </c>
      <c r="H49" s="137"/>
      <c r="I49" s="31"/>
      <c r="J49" s="31"/>
      <c r="K49" s="31"/>
      <c r="L49" s="31"/>
      <c r="M49" s="31"/>
      <c r="N49" s="31"/>
      <c r="O49" s="31"/>
      <c r="P49" s="31"/>
      <c r="Q49" s="106"/>
      <c r="R49" s="106"/>
      <c r="S49" s="106"/>
      <c r="T49" s="106"/>
      <c r="U49" s="106"/>
      <c r="V49" s="106"/>
      <c r="W49" s="106"/>
    </row>
    <row r="50" spans="1:23" s="67" customFormat="1" x14ac:dyDescent="0.25">
      <c r="A50" s="120"/>
      <c r="B50" s="26" t="s">
        <v>78</v>
      </c>
      <c r="C50" s="130">
        <f t="shared" si="4"/>
        <v>38983</v>
      </c>
      <c r="D50" s="75">
        <v>46</v>
      </c>
      <c r="E50" s="139">
        <f t="shared" si="5"/>
        <v>0.1</v>
      </c>
      <c r="F50" s="122">
        <f t="shared" si="6"/>
        <v>8.4745762711864403E-2</v>
      </c>
      <c r="G50" s="99">
        <f t="shared" si="7"/>
        <v>38983.050847457627</v>
      </c>
      <c r="H50" s="137"/>
      <c r="I50" s="31"/>
      <c r="J50" s="31"/>
      <c r="K50" s="31"/>
      <c r="L50" s="31"/>
      <c r="M50" s="31"/>
      <c r="N50" s="31"/>
      <c r="O50" s="31"/>
      <c r="P50" s="31"/>
      <c r="Q50" s="106"/>
      <c r="R50" s="106"/>
      <c r="S50" s="106"/>
      <c r="T50" s="106"/>
      <c r="U50" s="106"/>
      <c r="V50" s="106"/>
      <c r="W50" s="106"/>
    </row>
    <row r="51" spans="1:23" s="67" customFormat="1" x14ac:dyDescent="0.25">
      <c r="A51" s="120"/>
      <c r="B51" s="26" t="s">
        <v>79</v>
      </c>
      <c r="C51" s="130">
        <f t="shared" si="4"/>
        <v>0</v>
      </c>
      <c r="D51" s="75">
        <v>0</v>
      </c>
      <c r="E51" s="139">
        <f t="shared" si="5"/>
        <v>0.1</v>
      </c>
      <c r="F51" s="122">
        <f t="shared" si="6"/>
        <v>8.4745762711864403E-2</v>
      </c>
      <c r="G51" s="99">
        <f t="shared" si="7"/>
        <v>0</v>
      </c>
      <c r="H51" s="137"/>
      <c r="I51" s="31"/>
      <c r="J51" s="31"/>
      <c r="K51" s="31"/>
      <c r="L51" s="31"/>
      <c r="M51" s="31"/>
      <c r="N51" s="31"/>
      <c r="O51" s="31"/>
      <c r="P51" s="31"/>
      <c r="Q51" s="106"/>
      <c r="R51" s="106"/>
      <c r="S51" s="106"/>
      <c r="T51" s="106"/>
      <c r="U51" s="106"/>
      <c r="V51" s="106"/>
      <c r="W51" s="106"/>
    </row>
    <row r="52" spans="1:23" s="67" customFormat="1" x14ac:dyDescent="0.25">
      <c r="A52" s="120"/>
      <c r="B52" s="26" t="s">
        <v>80</v>
      </c>
      <c r="C52" s="130">
        <f t="shared" si="4"/>
        <v>0</v>
      </c>
      <c r="D52" s="75">
        <v>0</v>
      </c>
      <c r="E52" s="139">
        <f t="shared" si="5"/>
        <v>0.1</v>
      </c>
      <c r="F52" s="122">
        <f t="shared" si="6"/>
        <v>8.4745762711864403E-2</v>
      </c>
      <c r="G52" s="99">
        <f t="shared" si="7"/>
        <v>0</v>
      </c>
      <c r="H52" s="137"/>
      <c r="I52" s="31"/>
      <c r="J52" s="31"/>
      <c r="K52" s="31"/>
      <c r="L52" s="31"/>
      <c r="M52" s="31"/>
      <c r="N52" s="31"/>
      <c r="O52" s="31"/>
      <c r="P52" s="31"/>
      <c r="Q52" s="106"/>
      <c r="R52" s="106"/>
      <c r="S52" s="106"/>
      <c r="T52" s="106"/>
      <c r="U52" s="106"/>
      <c r="V52" s="106"/>
      <c r="W52" s="106"/>
    </row>
    <row r="53" spans="1:23" s="67" customFormat="1" x14ac:dyDescent="0.25">
      <c r="A53" s="120"/>
      <c r="B53" s="26" t="s">
        <v>81</v>
      </c>
      <c r="C53" s="130">
        <f t="shared" si="4"/>
        <v>0</v>
      </c>
      <c r="D53" s="75">
        <v>0</v>
      </c>
      <c r="E53" s="139">
        <f t="shared" si="5"/>
        <v>0.1</v>
      </c>
      <c r="F53" s="122">
        <f t="shared" si="6"/>
        <v>8.4745762711864403E-2</v>
      </c>
      <c r="G53" s="99">
        <f t="shared" si="7"/>
        <v>0</v>
      </c>
      <c r="H53" s="137"/>
      <c r="I53" s="31"/>
      <c r="J53" s="31"/>
      <c r="K53" s="31"/>
      <c r="L53" s="31"/>
      <c r="M53" s="31"/>
      <c r="N53" s="31"/>
      <c r="O53" s="31"/>
      <c r="P53" s="31"/>
      <c r="Q53" s="106"/>
      <c r="R53" s="106"/>
      <c r="S53" s="106"/>
      <c r="T53" s="106"/>
      <c r="U53" s="106"/>
      <c r="V53" s="106"/>
      <c r="W53" s="106"/>
    </row>
    <row r="54" spans="1:23" s="67" customFormat="1" x14ac:dyDescent="0.25">
      <c r="A54" s="120"/>
      <c r="B54" s="26" t="s">
        <v>82</v>
      </c>
      <c r="C54" s="130">
        <f t="shared" si="4"/>
        <v>2542</v>
      </c>
      <c r="D54" s="75">
        <v>3</v>
      </c>
      <c r="E54" s="139">
        <f t="shared" si="5"/>
        <v>0.1</v>
      </c>
      <c r="F54" s="122">
        <f t="shared" si="6"/>
        <v>8.4745762711864403E-2</v>
      </c>
      <c r="G54" s="99">
        <f t="shared" si="7"/>
        <v>2542.3728813559319</v>
      </c>
      <c r="H54" s="137"/>
      <c r="I54" s="31"/>
      <c r="J54" s="31"/>
      <c r="K54" s="31"/>
      <c r="L54" s="31"/>
      <c r="M54" s="31"/>
      <c r="N54" s="31"/>
      <c r="O54" s="31"/>
      <c r="P54" s="31"/>
      <c r="Q54" s="106"/>
      <c r="R54" s="106"/>
      <c r="S54" s="106"/>
      <c r="T54" s="106"/>
      <c r="U54" s="106"/>
      <c r="V54" s="106"/>
      <c r="W54" s="106"/>
    </row>
    <row r="55" spans="1:23" s="67" customFormat="1" x14ac:dyDescent="0.25">
      <c r="A55" s="120"/>
      <c r="B55" s="26" t="s">
        <v>83</v>
      </c>
      <c r="C55" s="130">
        <f t="shared" si="4"/>
        <v>0</v>
      </c>
      <c r="D55" s="75">
        <v>0</v>
      </c>
      <c r="E55" s="139">
        <f t="shared" si="5"/>
        <v>0.1</v>
      </c>
      <c r="F55" s="122">
        <f t="shared" si="6"/>
        <v>8.4745762711864403E-2</v>
      </c>
      <c r="G55" s="99">
        <f t="shared" si="7"/>
        <v>0</v>
      </c>
      <c r="H55" s="137"/>
      <c r="I55" s="31"/>
      <c r="J55" s="31"/>
      <c r="K55" s="31"/>
      <c r="L55" s="31"/>
      <c r="M55" s="31"/>
      <c r="N55" s="31"/>
      <c r="O55" s="31"/>
      <c r="P55" s="31"/>
      <c r="Q55" s="106"/>
      <c r="R55" s="106"/>
      <c r="S55" s="106"/>
      <c r="T55" s="106"/>
      <c r="U55" s="106"/>
      <c r="V55" s="106"/>
      <c r="W55" s="106"/>
    </row>
    <row r="56" spans="1:23" s="67" customFormat="1" x14ac:dyDescent="0.25">
      <c r="A56" s="120"/>
      <c r="B56" s="26" t="s">
        <v>84</v>
      </c>
      <c r="C56" s="130">
        <f t="shared" si="4"/>
        <v>0</v>
      </c>
      <c r="D56" s="75">
        <v>0</v>
      </c>
      <c r="E56" s="139">
        <f t="shared" si="5"/>
        <v>0.1</v>
      </c>
      <c r="F56" s="122">
        <f t="shared" si="6"/>
        <v>8.4745762711864403E-2</v>
      </c>
      <c r="G56" s="99">
        <f t="shared" si="7"/>
        <v>0</v>
      </c>
      <c r="H56" s="137"/>
      <c r="I56" s="31"/>
      <c r="J56" s="31"/>
      <c r="K56" s="31"/>
      <c r="L56" s="31"/>
      <c r="M56" s="31"/>
      <c r="N56" s="31"/>
      <c r="O56" s="31"/>
      <c r="P56" s="31"/>
      <c r="Q56" s="106"/>
      <c r="R56" s="106"/>
      <c r="S56" s="106"/>
      <c r="T56" s="106"/>
      <c r="U56" s="106"/>
      <c r="V56" s="106"/>
      <c r="W56" s="106"/>
    </row>
    <row r="57" spans="1:23" s="67" customFormat="1" x14ac:dyDescent="0.25">
      <c r="A57" s="120"/>
      <c r="B57" s="26" t="s">
        <v>85</v>
      </c>
      <c r="C57" s="130">
        <f t="shared" si="4"/>
        <v>0</v>
      </c>
      <c r="D57" s="75">
        <v>0</v>
      </c>
      <c r="E57" s="139">
        <f t="shared" si="5"/>
        <v>0.1</v>
      </c>
      <c r="F57" s="122">
        <f t="shared" si="6"/>
        <v>8.4745762711864403E-2</v>
      </c>
      <c r="G57" s="99">
        <f t="shared" si="7"/>
        <v>0</v>
      </c>
      <c r="H57" s="137"/>
      <c r="I57" s="31"/>
      <c r="J57" s="31"/>
      <c r="K57" s="31"/>
      <c r="L57" s="31"/>
      <c r="M57" s="31"/>
      <c r="N57" s="31"/>
      <c r="O57" s="31"/>
      <c r="P57" s="31"/>
      <c r="Q57" s="106"/>
      <c r="R57" s="106"/>
      <c r="S57" s="106"/>
      <c r="T57" s="106"/>
      <c r="U57" s="106"/>
      <c r="V57" s="106"/>
      <c r="W57" s="106"/>
    </row>
    <row r="58" spans="1:23" s="67" customFormat="1" x14ac:dyDescent="0.25">
      <c r="A58" s="50"/>
      <c r="B58" s="26" t="s">
        <v>86</v>
      </c>
      <c r="C58" s="130">
        <f t="shared" si="4"/>
        <v>0</v>
      </c>
      <c r="D58" s="75">
        <v>0</v>
      </c>
      <c r="E58" s="139">
        <f t="shared" si="5"/>
        <v>0.1</v>
      </c>
      <c r="F58" s="122">
        <f t="shared" si="6"/>
        <v>8.4745762711864403E-2</v>
      </c>
      <c r="G58" s="99">
        <f t="shared" si="7"/>
        <v>0</v>
      </c>
      <c r="H58" s="137"/>
      <c r="I58" s="31"/>
      <c r="J58" s="31"/>
      <c r="K58" s="31"/>
      <c r="L58" s="31"/>
      <c r="M58" s="31"/>
      <c r="N58" s="31"/>
      <c r="O58" s="31"/>
      <c r="P58" s="31"/>
      <c r="Q58" s="106"/>
      <c r="R58" s="106"/>
      <c r="S58" s="106"/>
      <c r="T58" s="106"/>
      <c r="U58" s="106"/>
      <c r="V58" s="106"/>
      <c r="W58" s="106"/>
    </row>
    <row r="59" spans="1:23" x14ac:dyDescent="0.25">
      <c r="A59" s="105" t="s">
        <v>87</v>
      </c>
      <c r="B59" s="142" t="str">
        <f>A2</f>
        <v>STATION 53</v>
      </c>
      <c r="C59" s="9">
        <f t="shared" si="4"/>
        <v>107627</v>
      </c>
      <c r="D59" s="48">
        <f>SUM(D4:D58)</f>
        <v>127</v>
      </c>
      <c r="E59" s="139">
        <f t="shared" si="5"/>
        <v>0.1</v>
      </c>
      <c r="F59" s="122">
        <f t="shared" si="6"/>
        <v>8.4745762711864403E-2</v>
      </c>
      <c r="G59" s="99">
        <f t="shared" si="7"/>
        <v>107627.1186440678</v>
      </c>
      <c r="H59" s="71"/>
      <c r="I59" s="106"/>
      <c r="J59" s="106"/>
      <c r="K59" s="106"/>
      <c r="L59" s="106"/>
      <c r="M59" s="106"/>
      <c r="N59" s="106"/>
      <c r="O59" s="106"/>
      <c r="P59" s="106"/>
      <c r="Q59" s="106"/>
      <c r="R59" s="106"/>
      <c r="S59" s="106"/>
      <c r="T59" s="106"/>
      <c r="U59" s="106"/>
      <c r="V59" s="106"/>
      <c r="W59" s="106"/>
    </row>
    <row r="60" spans="1:23" ht="24"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row>
    <row r="61" spans="1:23"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row>
    <row r="62" spans="1:23"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row>
    <row r="63" spans="1:23"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row>
    <row r="64" spans="1:23"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row>
    <row r="65" spans="1:23"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row>
    <row r="66" spans="1:23"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row>
    <row r="67" spans="1:23"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row>
    <row r="68" spans="1:23"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row>
    <row r="69" spans="1:23"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row>
    <row r="70" spans="1:23"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row>
    <row r="71" spans="1:23"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row>
    <row r="72" spans="1:23"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row>
    <row r="73" spans="1:23"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row>
  </sheetData>
  <mergeCells count="5">
    <mergeCell ref="A1:B1"/>
    <mergeCell ref="A2:B2"/>
    <mergeCell ref="I2:L2"/>
    <mergeCell ref="I12:L12"/>
    <mergeCell ref="I13:P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heetViews>
  <sheetFormatPr defaultColWidth="9.85546875" defaultRowHeight="15.75" customHeight="1" x14ac:dyDescent="0.25"/>
  <cols>
    <col min="1" max="1" width="9.28515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9" width="2.7109375" style="67" customWidth="1"/>
    <col min="10" max="10" width="2.28515625" style="67" customWidth="1"/>
    <col min="11" max="11" width="28.8554687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44"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64" t="s">
        <v>91</v>
      </c>
      <c r="B2" s="165"/>
      <c r="C2" s="89" t="s">
        <v>8</v>
      </c>
      <c r="D2" s="81">
        <f>S6</f>
        <v>13.3</v>
      </c>
      <c r="E2" s="21"/>
      <c r="F2" s="89" t="s">
        <v>9</v>
      </c>
      <c r="G2" s="66">
        <f>S4</f>
        <v>0.2</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87" t="s">
        <v>15</v>
      </c>
      <c r="F3" s="60" t="s">
        <v>16</v>
      </c>
      <c r="G3" s="60" t="s">
        <v>17</v>
      </c>
      <c r="H3" s="85"/>
      <c r="I3" s="28"/>
      <c r="J3" s="131"/>
      <c r="K3" s="94" t="s">
        <v>18</v>
      </c>
      <c r="L3" s="123">
        <v>50</v>
      </c>
      <c r="M3" s="12"/>
      <c r="N3" s="134" t="s">
        <v>19</v>
      </c>
      <c r="O3" s="23"/>
      <c r="P3" s="23"/>
      <c r="Q3" s="23"/>
      <c r="R3" s="23"/>
      <c r="S3" s="23">
        <f>((L3*L4)*(L5))*(1/1000)</f>
        <v>0.1</v>
      </c>
      <c r="T3" s="23"/>
      <c r="U3" s="43"/>
    </row>
    <row r="4" spans="1:23" s="133" customFormat="1" ht="16.5" customHeight="1" x14ac:dyDescent="0.25">
      <c r="A4" s="120"/>
      <c r="B4" s="26" t="s">
        <v>20</v>
      </c>
      <c r="C4" s="130">
        <f t="shared" ref="C4:C35" si="0">TRUNC(G4)</f>
        <v>4135</v>
      </c>
      <c r="D4" s="75">
        <v>11</v>
      </c>
      <c r="E4" s="5">
        <f t="shared" ref="E4:E35" si="1">$G$2</f>
        <v>0.2</v>
      </c>
      <c r="F4" s="51">
        <f t="shared" ref="F4:F35" si="2">1/$D$2</f>
        <v>7.5187969924812026E-2</v>
      </c>
      <c r="G4" s="15">
        <f t="shared" ref="G4:G35" si="3">((D4/E4)*(F4))*(1000/1)</f>
        <v>4135.3383458646613</v>
      </c>
      <c r="H4" s="16"/>
      <c r="I4" s="74"/>
      <c r="J4" s="115"/>
      <c r="K4" s="20" t="s">
        <v>21</v>
      </c>
      <c r="L4" s="35">
        <v>2</v>
      </c>
      <c r="M4" s="12"/>
      <c r="N4" s="134" t="s">
        <v>22</v>
      </c>
      <c r="O4" s="24"/>
      <c r="P4" s="24"/>
      <c r="Q4" s="24"/>
      <c r="R4" s="24"/>
      <c r="S4" s="10">
        <f>S3*L6</f>
        <v>0.2</v>
      </c>
      <c r="T4" s="24"/>
      <c r="U4" s="43"/>
      <c r="V4" s="67"/>
      <c r="W4" s="106"/>
    </row>
    <row r="5" spans="1:23" ht="16.5" customHeight="1" x14ac:dyDescent="0.25">
      <c r="A5" s="120"/>
      <c r="B5" s="26" t="s">
        <v>23</v>
      </c>
      <c r="C5" s="130">
        <f t="shared" si="0"/>
        <v>0</v>
      </c>
      <c r="D5" s="75">
        <v>0</v>
      </c>
      <c r="E5" s="5">
        <f t="shared" si="1"/>
        <v>0.2</v>
      </c>
      <c r="F5" s="51">
        <f t="shared" si="2"/>
        <v>7.5187969924812026E-2</v>
      </c>
      <c r="G5" s="15">
        <f t="shared" si="3"/>
        <v>0</v>
      </c>
      <c r="H5" s="16"/>
      <c r="I5" s="28"/>
      <c r="J5" s="131"/>
      <c r="K5" s="94" t="s">
        <v>24</v>
      </c>
      <c r="L5" s="123">
        <v>1</v>
      </c>
      <c r="M5" s="12"/>
      <c r="N5" s="134" t="s">
        <v>25</v>
      </c>
      <c r="O5" s="23"/>
      <c r="P5" s="23"/>
      <c r="Q5" s="23"/>
      <c r="R5" s="23"/>
      <c r="S5" s="19">
        <f>L7+L8</f>
        <v>133</v>
      </c>
      <c r="T5" s="23"/>
      <c r="U5" s="43"/>
    </row>
    <row r="6" spans="1:23" ht="16.5" customHeight="1" x14ac:dyDescent="0.25">
      <c r="A6" s="120"/>
      <c r="B6" s="26" t="s">
        <v>26</v>
      </c>
      <c r="C6" s="130">
        <f t="shared" si="0"/>
        <v>0</v>
      </c>
      <c r="D6" s="75">
        <v>0</v>
      </c>
      <c r="E6" s="5">
        <f t="shared" si="1"/>
        <v>0.2</v>
      </c>
      <c r="F6" s="51">
        <f t="shared" si="2"/>
        <v>7.5187969924812026E-2</v>
      </c>
      <c r="G6" s="15">
        <f t="shared" si="3"/>
        <v>0</v>
      </c>
      <c r="H6" s="16"/>
      <c r="I6" s="28"/>
      <c r="K6" s="20" t="s">
        <v>27</v>
      </c>
      <c r="L6" s="35">
        <v>2</v>
      </c>
      <c r="M6" s="12"/>
      <c r="N6" s="134" t="s">
        <v>28</v>
      </c>
      <c r="O6" s="23"/>
      <c r="P6" s="23"/>
      <c r="Q6" s="23"/>
      <c r="R6" s="23"/>
      <c r="S6" s="10">
        <f>S5/L7</f>
        <v>13.3</v>
      </c>
      <c r="T6" s="23"/>
    </row>
    <row r="7" spans="1:23" ht="16.5" customHeight="1" x14ac:dyDescent="0.25">
      <c r="A7" s="120"/>
      <c r="B7" s="26" t="s">
        <v>29</v>
      </c>
      <c r="C7" s="130">
        <f t="shared" si="0"/>
        <v>0</v>
      </c>
      <c r="D7" s="75">
        <v>0</v>
      </c>
      <c r="E7" s="5">
        <f t="shared" si="1"/>
        <v>0.2</v>
      </c>
      <c r="F7" s="51">
        <f t="shared" si="2"/>
        <v>7.5187969924812026E-2</v>
      </c>
      <c r="G7" s="15">
        <f t="shared" si="3"/>
        <v>0</v>
      </c>
      <c r="H7" s="16"/>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5">
        <f t="shared" si="1"/>
        <v>0.2</v>
      </c>
      <c r="F8" s="51">
        <f t="shared" si="2"/>
        <v>7.5187969924812026E-2</v>
      </c>
      <c r="G8" s="15">
        <f t="shared" si="3"/>
        <v>0</v>
      </c>
      <c r="H8" s="16"/>
      <c r="I8" s="117"/>
      <c r="J8" s="77"/>
      <c r="K8" s="97" t="s">
        <v>33</v>
      </c>
      <c r="L8" s="35">
        <v>123</v>
      </c>
      <c r="M8" s="12"/>
      <c r="N8" s="134" t="s">
        <v>34</v>
      </c>
      <c r="O8" s="23"/>
      <c r="P8" s="23"/>
      <c r="Q8" s="23"/>
      <c r="R8" s="23"/>
      <c r="S8" s="23"/>
      <c r="T8" s="23"/>
    </row>
    <row r="9" spans="1:23" x14ac:dyDescent="0.25">
      <c r="A9" s="120"/>
      <c r="B9" s="26" t="s">
        <v>35</v>
      </c>
      <c r="C9" s="130">
        <f t="shared" si="0"/>
        <v>0</v>
      </c>
      <c r="D9" s="75">
        <v>0</v>
      </c>
      <c r="E9" s="5">
        <f t="shared" si="1"/>
        <v>0.2</v>
      </c>
      <c r="F9" s="51">
        <f t="shared" si="2"/>
        <v>7.5187969924812026E-2</v>
      </c>
      <c r="G9" s="15">
        <f t="shared" si="3"/>
        <v>0</v>
      </c>
      <c r="H9" s="15"/>
      <c r="I9" s="92"/>
      <c r="J9" s="92"/>
      <c r="K9" s="92"/>
      <c r="L9" s="92"/>
      <c r="M9" s="106"/>
      <c r="N9" s="95"/>
    </row>
    <row r="10" spans="1:23" x14ac:dyDescent="0.25">
      <c r="A10" s="120"/>
      <c r="B10" s="26" t="s">
        <v>36</v>
      </c>
      <c r="C10" s="130">
        <f t="shared" si="0"/>
        <v>0</v>
      </c>
      <c r="D10" s="75">
        <v>0</v>
      </c>
      <c r="E10" s="5">
        <f t="shared" si="1"/>
        <v>0.2</v>
      </c>
      <c r="F10" s="51">
        <f t="shared" si="2"/>
        <v>7.5187969924812026E-2</v>
      </c>
      <c r="G10" s="15">
        <f t="shared" si="3"/>
        <v>0</v>
      </c>
      <c r="H10" s="15"/>
      <c r="I10" s="106"/>
      <c r="J10" s="106"/>
      <c r="K10" s="106"/>
      <c r="L10" s="106"/>
      <c r="M10" s="106"/>
    </row>
    <row r="11" spans="1:23" x14ac:dyDescent="0.25">
      <c r="A11" s="120"/>
      <c r="B11" s="26" t="s">
        <v>37</v>
      </c>
      <c r="C11" s="130">
        <f t="shared" si="0"/>
        <v>0</v>
      </c>
      <c r="D11" s="75">
        <v>0</v>
      </c>
      <c r="E11" s="5">
        <f t="shared" si="1"/>
        <v>0.2</v>
      </c>
      <c r="F11" s="51">
        <f t="shared" si="2"/>
        <v>7.5187969924812026E-2</v>
      </c>
      <c r="G11" s="15">
        <f t="shared" si="3"/>
        <v>0</v>
      </c>
      <c r="H11" s="15"/>
      <c r="I11" s="4"/>
      <c r="J11" s="4"/>
      <c r="K11" s="4"/>
      <c r="L11" s="4"/>
      <c r="M11" s="4"/>
      <c r="N11" s="65"/>
      <c r="O11" s="65"/>
      <c r="P11" s="65"/>
    </row>
    <row r="12" spans="1:23" x14ac:dyDescent="0.25">
      <c r="A12" s="120"/>
      <c r="B12" s="26" t="s">
        <v>38</v>
      </c>
      <c r="C12" s="130">
        <f t="shared" si="0"/>
        <v>0</v>
      </c>
      <c r="D12" s="75">
        <v>0</v>
      </c>
      <c r="E12" s="5">
        <f t="shared" si="1"/>
        <v>0.2</v>
      </c>
      <c r="F12" s="51">
        <f t="shared" si="2"/>
        <v>7.5187969924812026E-2</v>
      </c>
      <c r="G12" s="15">
        <f t="shared" si="3"/>
        <v>0</v>
      </c>
      <c r="H12" s="141"/>
      <c r="I12" s="151" t="s">
        <v>39</v>
      </c>
      <c r="J12" s="152"/>
      <c r="K12" s="152"/>
      <c r="L12" s="152"/>
      <c r="M12" s="14"/>
      <c r="N12" s="14"/>
      <c r="O12" s="14"/>
      <c r="P12" s="37"/>
      <c r="Q12" s="39"/>
    </row>
    <row r="13" spans="1:23" x14ac:dyDescent="0.25">
      <c r="A13" s="120"/>
      <c r="B13" s="26" t="s">
        <v>40</v>
      </c>
      <c r="C13" s="130">
        <f t="shared" si="0"/>
        <v>0</v>
      </c>
      <c r="D13" s="75">
        <v>0</v>
      </c>
      <c r="E13" s="5">
        <f t="shared" si="1"/>
        <v>0.2</v>
      </c>
      <c r="F13" s="51">
        <f t="shared" si="2"/>
        <v>7.5187969924812026E-2</v>
      </c>
      <c r="G13" s="15">
        <f t="shared" si="3"/>
        <v>0</v>
      </c>
      <c r="H13" s="141"/>
      <c r="I13" s="157" t="s">
        <v>41</v>
      </c>
      <c r="J13" s="154"/>
      <c r="K13" s="154"/>
      <c r="L13" s="154"/>
      <c r="M13" s="154"/>
      <c r="N13" s="154"/>
      <c r="O13" s="154"/>
      <c r="P13" s="158"/>
      <c r="Q13" s="39"/>
    </row>
    <row r="14" spans="1:23" x14ac:dyDescent="0.25">
      <c r="A14" s="120"/>
      <c r="B14" s="26" t="s">
        <v>42</v>
      </c>
      <c r="C14" s="130">
        <f t="shared" si="0"/>
        <v>0</v>
      </c>
      <c r="D14" s="75">
        <v>0</v>
      </c>
      <c r="E14" s="5">
        <f t="shared" si="1"/>
        <v>0.2</v>
      </c>
      <c r="F14" s="51">
        <f t="shared" si="2"/>
        <v>7.5187969924812026E-2</v>
      </c>
      <c r="G14" s="15">
        <f t="shared" si="3"/>
        <v>0</v>
      </c>
      <c r="H14" s="141"/>
      <c r="I14" s="86"/>
      <c r="J14" s="31"/>
      <c r="K14" s="31"/>
      <c r="L14" s="31"/>
      <c r="M14" s="31"/>
      <c r="N14" s="31"/>
      <c r="O14" s="31"/>
      <c r="P14" s="114"/>
      <c r="Q14" s="78"/>
      <c r="R14" s="106"/>
      <c r="S14" s="106"/>
      <c r="T14" s="106"/>
      <c r="U14" s="106"/>
      <c r="V14" s="106"/>
      <c r="W14" s="106"/>
    </row>
    <row r="15" spans="1:23" x14ac:dyDescent="0.25">
      <c r="A15" s="120"/>
      <c r="B15" s="26" t="s">
        <v>43</v>
      </c>
      <c r="C15" s="130">
        <f t="shared" si="0"/>
        <v>0</v>
      </c>
      <c r="D15" s="75">
        <v>0</v>
      </c>
      <c r="E15" s="5">
        <f t="shared" si="1"/>
        <v>0.2</v>
      </c>
      <c r="F15" s="51">
        <f t="shared" si="2"/>
        <v>7.5187969924812026E-2</v>
      </c>
      <c r="G15" s="15">
        <f t="shared" si="3"/>
        <v>0</v>
      </c>
      <c r="H15" s="141"/>
      <c r="I15" s="86"/>
      <c r="J15" s="31"/>
      <c r="K15" s="31"/>
      <c r="L15" s="31"/>
      <c r="M15" s="31"/>
      <c r="N15" s="31"/>
      <c r="O15" s="31"/>
      <c r="P15" s="114"/>
      <c r="Q15" s="78"/>
      <c r="R15" s="106"/>
      <c r="S15" s="106"/>
      <c r="T15" s="106"/>
      <c r="U15" s="106"/>
      <c r="V15" s="106"/>
      <c r="W15" s="106"/>
    </row>
    <row r="16" spans="1:23" x14ac:dyDescent="0.25">
      <c r="A16" s="120"/>
      <c r="B16" s="26" t="s">
        <v>44</v>
      </c>
      <c r="C16" s="130">
        <f t="shared" si="0"/>
        <v>0</v>
      </c>
      <c r="D16" s="75">
        <v>0</v>
      </c>
      <c r="E16" s="5">
        <f t="shared" si="1"/>
        <v>0.2</v>
      </c>
      <c r="F16" s="51">
        <f t="shared" si="2"/>
        <v>7.5187969924812026E-2</v>
      </c>
      <c r="G16" s="15">
        <f t="shared" si="3"/>
        <v>0</v>
      </c>
      <c r="H16" s="141"/>
      <c r="I16" s="86"/>
      <c r="J16" s="31"/>
      <c r="K16" s="31"/>
      <c r="L16" s="31"/>
      <c r="M16" s="31"/>
      <c r="N16" s="31"/>
      <c r="O16" s="31"/>
      <c r="P16" s="114"/>
      <c r="Q16" s="78"/>
      <c r="R16" s="106"/>
      <c r="S16" s="106"/>
      <c r="T16" s="106"/>
      <c r="U16" s="106"/>
      <c r="V16" s="106"/>
      <c r="W16" s="106"/>
    </row>
    <row r="17" spans="1:23" x14ac:dyDescent="0.25">
      <c r="A17" s="120"/>
      <c r="B17" s="26" t="s">
        <v>45</v>
      </c>
      <c r="C17" s="130">
        <f t="shared" si="0"/>
        <v>0</v>
      </c>
      <c r="D17" s="75">
        <v>0</v>
      </c>
      <c r="E17" s="5">
        <f t="shared" si="1"/>
        <v>0.2</v>
      </c>
      <c r="F17" s="51">
        <f t="shared" si="2"/>
        <v>7.5187969924812026E-2</v>
      </c>
      <c r="G17" s="15">
        <f t="shared" si="3"/>
        <v>0</v>
      </c>
      <c r="H17" s="141"/>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5">
        <f t="shared" si="1"/>
        <v>0.2</v>
      </c>
      <c r="F18" s="51">
        <f t="shared" si="2"/>
        <v>7.5187969924812026E-2</v>
      </c>
      <c r="G18" s="15">
        <f t="shared" si="3"/>
        <v>0</v>
      </c>
      <c r="H18" s="15"/>
      <c r="I18" s="14"/>
      <c r="J18" s="14"/>
      <c r="K18" s="14"/>
      <c r="L18" s="14"/>
      <c r="M18" s="14"/>
      <c r="N18" s="14"/>
      <c r="O18" s="14"/>
      <c r="P18" s="14"/>
      <c r="Q18" s="106"/>
      <c r="R18" s="106"/>
      <c r="S18" s="106"/>
      <c r="T18" s="106"/>
      <c r="U18" s="106"/>
      <c r="V18" s="106"/>
      <c r="W18" s="106"/>
    </row>
    <row r="19" spans="1:23" s="67" customFormat="1" x14ac:dyDescent="0.25">
      <c r="A19" s="120"/>
      <c r="B19" s="26" t="s">
        <v>47</v>
      </c>
      <c r="C19" s="130">
        <f t="shared" si="0"/>
        <v>0</v>
      </c>
      <c r="D19" s="75">
        <v>0</v>
      </c>
      <c r="E19" s="5">
        <f t="shared" si="1"/>
        <v>0.2</v>
      </c>
      <c r="F19" s="51">
        <f t="shared" si="2"/>
        <v>7.5187969924812026E-2</v>
      </c>
      <c r="G19" s="15">
        <f t="shared" si="3"/>
        <v>0</v>
      </c>
      <c r="H19" s="15"/>
      <c r="I19" s="31"/>
      <c r="J19" s="31"/>
      <c r="K19" s="31"/>
      <c r="L19" s="31"/>
      <c r="M19" s="31"/>
      <c r="N19" s="31"/>
      <c r="O19" s="31"/>
      <c r="P19" s="31"/>
      <c r="Q19" s="106"/>
      <c r="R19" s="106"/>
      <c r="S19" s="106"/>
      <c r="T19" s="106"/>
      <c r="U19" s="106"/>
      <c r="V19" s="106"/>
      <c r="W19" s="106"/>
    </row>
    <row r="20" spans="1:23" s="67" customFormat="1" x14ac:dyDescent="0.25">
      <c r="A20" s="120"/>
      <c r="B20" s="26" t="s">
        <v>48</v>
      </c>
      <c r="C20" s="130">
        <f t="shared" si="0"/>
        <v>0</v>
      </c>
      <c r="D20" s="75">
        <v>0</v>
      </c>
      <c r="E20" s="5">
        <f t="shared" si="1"/>
        <v>0.2</v>
      </c>
      <c r="F20" s="51">
        <f t="shared" si="2"/>
        <v>7.5187969924812026E-2</v>
      </c>
      <c r="G20" s="15">
        <f t="shared" si="3"/>
        <v>0</v>
      </c>
      <c r="H20" s="15"/>
      <c r="I20" s="31"/>
      <c r="J20" s="31"/>
      <c r="K20" s="31"/>
      <c r="L20" s="31"/>
      <c r="M20" s="31"/>
      <c r="N20" s="31"/>
      <c r="O20" s="31"/>
      <c r="P20" s="31"/>
      <c r="Q20" s="106"/>
      <c r="R20" s="106"/>
      <c r="S20" s="106"/>
      <c r="T20" s="106"/>
      <c r="U20" s="106"/>
      <c r="V20" s="106"/>
      <c r="W20" s="106"/>
    </row>
    <row r="21" spans="1:23" s="67" customFormat="1" x14ac:dyDescent="0.25">
      <c r="A21" s="120"/>
      <c r="B21" s="26" t="s">
        <v>49</v>
      </c>
      <c r="C21" s="130">
        <f t="shared" si="0"/>
        <v>0</v>
      </c>
      <c r="D21" s="75">
        <v>0</v>
      </c>
      <c r="E21" s="5">
        <f t="shared" si="1"/>
        <v>0.2</v>
      </c>
      <c r="F21" s="51">
        <f t="shared" si="2"/>
        <v>7.5187969924812026E-2</v>
      </c>
      <c r="G21" s="15">
        <f t="shared" si="3"/>
        <v>0</v>
      </c>
      <c r="H21" s="15"/>
      <c r="I21" s="31"/>
      <c r="J21" s="31"/>
      <c r="K21" s="31"/>
      <c r="L21" s="31"/>
      <c r="M21" s="31"/>
      <c r="N21" s="31"/>
      <c r="O21" s="31"/>
      <c r="P21" s="31"/>
      <c r="Q21" s="106"/>
      <c r="R21" s="106"/>
      <c r="S21" s="106"/>
      <c r="T21" s="106"/>
      <c r="U21" s="106"/>
      <c r="V21" s="106"/>
      <c r="W21" s="106"/>
    </row>
    <row r="22" spans="1:23" s="67" customFormat="1" x14ac:dyDescent="0.25">
      <c r="A22" s="120"/>
      <c r="B22" s="26" t="s">
        <v>50</v>
      </c>
      <c r="C22" s="130">
        <f t="shared" si="0"/>
        <v>0</v>
      </c>
      <c r="D22" s="75">
        <v>0</v>
      </c>
      <c r="E22" s="5">
        <f t="shared" si="1"/>
        <v>0.2</v>
      </c>
      <c r="F22" s="51">
        <f t="shared" si="2"/>
        <v>7.5187969924812026E-2</v>
      </c>
      <c r="G22" s="15">
        <f t="shared" si="3"/>
        <v>0</v>
      </c>
      <c r="H22" s="15"/>
      <c r="I22" s="31"/>
      <c r="J22" s="31"/>
      <c r="K22" s="31"/>
      <c r="L22" s="31"/>
      <c r="M22" s="31"/>
      <c r="N22" s="31"/>
      <c r="O22" s="31"/>
      <c r="P22" s="31"/>
      <c r="Q22" s="106"/>
      <c r="R22" s="106"/>
      <c r="S22" s="106"/>
      <c r="T22" s="106"/>
      <c r="U22" s="106"/>
      <c r="V22" s="106"/>
      <c r="W22" s="106"/>
    </row>
    <row r="23" spans="1:23" s="67" customFormat="1" x14ac:dyDescent="0.25">
      <c r="A23" s="120"/>
      <c r="B23" s="26" t="s">
        <v>51</v>
      </c>
      <c r="C23" s="130">
        <f t="shared" si="0"/>
        <v>0</v>
      </c>
      <c r="D23" s="75">
        <v>0</v>
      </c>
      <c r="E23" s="5">
        <f t="shared" si="1"/>
        <v>0.2</v>
      </c>
      <c r="F23" s="51">
        <f t="shared" si="2"/>
        <v>7.5187969924812026E-2</v>
      </c>
      <c r="G23" s="15">
        <f t="shared" si="3"/>
        <v>0</v>
      </c>
      <c r="H23" s="15"/>
      <c r="I23" s="31"/>
      <c r="J23" s="31"/>
      <c r="K23" s="31"/>
      <c r="L23" s="31"/>
      <c r="M23" s="31"/>
      <c r="N23" s="31"/>
      <c r="O23" s="31"/>
      <c r="P23" s="31"/>
      <c r="Q23" s="106"/>
      <c r="R23" s="106"/>
      <c r="S23" s="106"/>
      <c r="T23" s="106"/>
      <c r="U23" s="106"/>
      <c r="V23" s="106"/>
      <c r="W23" s="106"/>
    </row>
    <row r="24" spans="1:23" s="67" customFormat="1" x14ac:dyDescent="0.25">
      <c r="A24" s="120"/>
      <c r="B24" s="26" t="s">
        <v>52</v>
      </c>
      <c r="C24" s="130">
        <f t="shared" si="0"/>
        <v>0</v>
      </c>
      <c r="D24" s="75">
        <v>0</v>
      </c>
      <c r="E24" s="5">
        <f t="shared" si="1"/>
        <v>0.2</v>
      </c>
      <c r="F24" s="51">
        <f t="shared" si="2"/>
        <v>7.5187969924812026E-2</v>
      </c>
      <c r="G24" s="15">
        <f t="shared" si="3"/>
        <v>0</v>
      </c>
      <c r="H24" s="15"/>
      <c r="I24" s="31"/>
      <c r="J24" s="31"/>
      <c r="K24" s="31"/>
      <c r="L24" s="31"/>
      <c r="M24" s="31"/>
      <c r="N24" s="31"/>
      <c r="O24" s="31"/>
      <c r="P24" s="31"/>
      <c r="Q24" s="106"/>
      <c r="R24" s="106"/>
      <c r="S24" s="106"/>
      <c r="T24" s="106"/>
      <c r="U24" s="106"/>
      <c r="V24" s="106"/>
      <c r="W24" s="106"/>
    </row>
    <row r="25" spans="1:23" s="67" customFormat="1" x14ac:dyDescent="0.25">
      <c r="A25" s="120"/>
      <c r="B25" s="26" t="s">
        <v>53</v>
      </c>
      <c r="C25" s="130">
        <f t="shared" si="0"/>
        <v>0</v>
      </c>
      <c r="D25" s="75">
        <v>0</v>
      </c>
      <c r="E25" s="5">
        <f t="shared" si="1"/>
        <v>0.2</v>
      </c>
      <c r="F25" s="51">
        <f t="shared" si="2"/>
        <v>7.5187969924812026E-2</v>
      </c>
      <c r="G25" s="15">
        <f t="shared" si="3"/>
        <v>0</v>
      </c>
      <c r="H25" s="15"/>
      <c r="I25" s="31"/>
      <c r="J25" s="31"/>
      <c r="K25" s="31"/>
      <c r="L25" s="31"/>
      <c r="M25" s="31"/>
      <c r="N25" s="31"/>
      <c r="O25" s="31"/>
      <c r="P25" s="31"/>
      <c r="Q25" s="106"/>
      <c r="R25" s="106"/>
      <c r="S25" s="106"/>
      <c r="T25" s="106"/>
      <c r="U25" s="106"/>
      <c r="V25" s="106"/>
      <c r="W25" s="106"/>
    </row>
    <row r="26" spans="1:23" s="67" customFormat="1" x14ac:dyDescent="0.25">
      <c r="A26" s="120"/>
      <c r="B26" s="26" t="s">
        <v>54</v>
      </c>
      <c r="C26" s="130">
        <f t="shared" si="0"/>
        <v>0</v>
      </c>
      <c r="D26" s="75">
        <v>0</v>
      </c>
      <c r="E26" s="5">
        <f t="shared" si="1"/>
        <v>0.2</v>
      </c>
      <c r="F26" s="51">
        <f t="shared" si="2"/>
        <v>7.5187969924812026E-2</v>
      </c>
      <c r="G26" s="15">
        <f t="shared" si="3"/>
        <v>0</v>
      </c>
      <c r="H26" s="15"/>
      <c r="I26" s="31"/>
      <c r="J26" s="31"/>
      <c r="K26" s="31"/>
      <c r="L26" s="31"/>
      <c r="M26" s="31"/>
      <c r="N26" s="31"/>
      <c r="O26" s="31"/>
      <c r="P26" s="31"/>
      <c r="Q26" s="106"/>
      <c r="R26" s="106"/>
      <c r="S26" s="106"/>
      <c r="T26" s="106"/>
      <c r="U26" s="106"/>
      <c r="V26" s="106"/>
      <c r="W26" s="106"/>
    </row>
    <row r="27" spans="1:23" s="67" customFormat="1" x14ac:dyDescent="0.25">
      <c r="A27" s="120"/>
      <c r="B27" s="26" t="s">
        <v>55</v>
      </c>
      <c r="C27" s="130">
        <f t="shared" si="0"/>
        <v>0</v>
      </c>
      <c r="D27" s="75">
        <v>0</v>
      </c>
      <c r="E27" s="5">
        <f t="shared" si="1"/>
        <v>0.2</v>
      </c>
      <c r="F27" s="51">
        <f t="shared" si="2"/>
        <v>7.5187969924812026E-2</v>
      </c>
      <c r="G27" s="15">
        <f t="shared" si="3"/>
        <v>0</v>
      </c>
      <c r="H27" s="15"/>
      <c r="I27" s="31"/>
      <c r="J27" s="31"/>
      <c r="K27" s="31"/>
      <c r="L27" s="31"/>
      <c r="M27" s="31"/>
      <c r="N27" s="31"/>
      <c r="O27" s="31"/>
      <c r="P27" s="31"/>
      <c r="Q27" s="106"/>
      <c r="R27" s="106"/>
      <c r="S27" s="106"/>
      <c r="T27" s="106"/>
      <c r="U27" s="106"/>
      <c r="V27" s="106"/>
      <c r="W27" s="106"/>
    </row>
    <row r="28" spans="1:23" s="67" customFormat="1" x14ac:dyDescent="0.25">
      <c r="A28" s="120"/>
      <c r="B28" s="26" t="s">
        <v>56</v>
      </c>
      <c r="C28" s="130">
        <f t="shared" si="0"/>
        <v>0</v>
      </c>
      <c r="D28" s="75">
        <v>0</v>
      </c>
      <c r="E28" s="5">
        <f t="shared" si="1"/>
        <v>0.2</v>
      </c>
      <c r="F28" s="51">
        <f t="shared" si="2"/>
        <v>7.5187969924812026E-2</v>
      </c>
      <c r="G28" s="15">
        <f t="shared" si="3"/>
        <v>0</v>
      </c>
      <c r="H28" s="15"/>
      <c r="I28" s="31"/>
      <c r="J28" s="31"/>
      <c r="K28" s="31"/>
      <c r="L28" s="31"/>
      <c r="M28" s="31"/>
      <c r="N28" s="31"/>
      <c r="O28" s="31"/>
      <c r="P28" s="31"/>
      <c r="Q28" s="106"/>
      <c r="R28" s="106"/>
      <c r="S28" s="106"/>
      <c r="T28" s="106"/>
      <c r="U28" s="106"/>
      <c r="V28" s="106"/>
      <c r="W28" s="106"/>
    </row>
    <row r="29" spans="1:23" s="67" customFormat="1" x14ac:dyDescent="0.25">
      <c r="A29" s="120"/>
      <c r="B29" s="26" t="s">
        <v>57</v>
      </c>
      <c r="C29" s="130">
        <f t="shared" si="0"/>
        <v>0</v>
      </c>
      <c r="D29" s="75">
        <v>0</v>
      </c>
      <c r="E29" s="5">
        <f t="shared" si="1"/>
        <v>0.2</v>
      </c>
      <c r="F29" s="51">
        <f t="shared" si="2"/>
        <v>7.5187969924812026E-2</v>
      </c>
      <c r="G29" s="15">
        <f t="shared" si="3"/>
        <v>0</v>
      </c>
      <c r="H29" s="15"/>
      <c r="I29" s="31"/>
      <c r="J29" s="31"/>
      <c r="K29" s="31"/>
      <c r="L29" s="31"/>
      <c r="M29" s="31"/>
      <c r="N29" s="31"/>
      <c r="O29" s="31"/>
      <c r="P29" s="31"/>
      <c r="Q29" s="106"/>
      <c r="R29" s="106"/>
      <c r="S29" s="106"/>
      <c r="T29" s="106"/>
      <c r="U29" s="106"/>
      <c r="V29" s="106"/>
      <c r="W29" s="106"/>
    </row>
    <row r="30" spans="1:23" s="67" customFormat="1" x14ac:dyDescent="0.25">
      <c r="A30" s="120"/>
      <c r="B30" s="26" t="s">
        <v>58</v>
      </c>
      <c r="C30" s="130">
        <f t="shared" si="0"/>
        <v>0</v>
      </c>
      <c r="D30" s="75">
        <v>0</v>
      </c>
      <c r="E30" s="5">
        <f t="shared" si="1"/>
        <v>0.2</v>
      </c>
      <c r="F30" s="51">
        <f t="shared" si="2"/>
        <v>7.5187969924812026E-2</v>
      </c>
      <c r="G30" s="15">
        <f t="shared" si="3"/>
        <v>0</v>
      </c>
      <c r="H30" s="15"/>
      <c r="I30" s="31"/>
      <c r="J30" s="31"/>
      <c r="K30" s="31"/>
      <c r="L30" s="31"/>
      <c r="M30" s="31"/>
      <c r="N30" s="31"/>
      <c r="O30" s="31"/>
      <c r="P30" s="31"/>
      <c r="Q30" s="106"/>
      <c r="R30" s="106"/>
      <c r="S30" s="106"/>
      <c r="T30" s="106"/>
      <c r="U30" s="106"/>
      <c r="V30" s="106"/>
      <c r="W30" s="106"/>
    </row>
    <row r="31" spans="1:23" s="67" customFormat="1" x14ac:dyDescent="0.25">
      <c r="A31" s="120"/>
      <c r="B31" s="26" t="s">
        <v>59</v>
      </c>
      <c r="C31" s="130">
        <f t="shared" si="0"/>
        <v>0</v>
      </c>
      <c r="D31" s="75">
        <v>0</v>
      </c>
      <c r="E31" s="5">
        <f t="shared" si="1"/>
        <v>0.2</v>
      </c>
      <c r="F31" s="51">
        <f t="shared" si="2"/>
        <v>7.5187969924812026E-2</v>
      </c>
      <c r="G31" s="15">
        <f t="shared" si="3"/>
        <v>0</v>
      </c>
      <c r="H31" s="15"/>
      <c r="I31" s="31"/>
      <c r="J31" s="31"/>
      <c r="K31" s="31"/>
      <c r="L31" s="31"/>
      <c r="M31" s="31"/>
      <c r="N31" s="31"/>
      <c r="O31" s="31"/>
      <c r="P31" s="31"/>
      <c r="Q31" s="106"/>
      <c r="R31" s="106"/>
      <c r="S31" s="106"/>
      <c r="T31" s="106"/>
      <c r="U31" s="106"/>
      <c r="V31" s="106"/>
      <c r="W31" s="106"/>
    </row>
    <row r="32" spans="1:23" s="67" customFormat="1" x14ac:dyDescent="0.25">
      <c r="A32" s="120"/>
      <c r="B32" s="26" t="s">
        <v>60</v>
      </c>
      <c r="C32" s="130">
        <f t="shared" si="0"/>
        <v>0</v>
      </c>
      <c r="D32" s="75">
        <v>0</v>
      </c>
      <c r="E32" s="5">
        <f t="shared" si="1"/>
        <v>0.2</v>
      </c>
      <c r="F32" s="51">
        <f t="shared" si="2"/>
        <v>7.5187969924812026E-2</v>
      </c>
      <c r="G32" s="15">
        <f t="shared" si="3"/>
        <v>0</v>
      </c>
      <c r="H32" s="15"/>
      <c r="I32" s="31"/>
      <c r="J32" s="31"/>
      <c r="K32" s="31"/>
      <c r="L32" s="31"/>
      <c r="M32" s="31"/>
      <c r="N32" s="31"/>
      <c r="O32" s="31"/>
      <c r="P32" s="31"/>
      <c r="Q32" s="106"/>
      <c r="R32" s="106"/>
      <c r="S32" s="106"/>
      <c r="T32" s="106"/>
      <c r="U32" s="106"/>
      <c r="V32" s="106"/>
      <c r="W32" s="106"/>
    </row>
    <row r="33" spans="1:23" s="67" customFormat="1" x14ac:dyDescent="0.25">
      <c r="A33" s="120"/>
      <c r="B33" s="26" t="s">
        <v>61</v>
      </c>
      <c r="C33" s="130">
        <f t="shared" si="0"/>
        <v>0</v>
      </c>
      <c r="D33" s="75">
        <v>0</v>
      </c>
      <c r="E33" s="5">
        <f t="shared" si="1"/>
        <v>0.2</v>
      </c>
      <c r="F33" s="51">
        <f t="shared" si="2"/>
        <v>7.5187969924812026E-2</v>
      </c>
      <c r="G33" s="15">
        <f t="shared" si="3"/>
        <v>0</v>
      </c>
      <c r="H33" s="15"/>
      <c r="I33" s="31"/>
      <c r="J33" s="31"/>
      <c r="K33" s="31"/>
      <c r="L33" s="31"/>
      <c r="M33" s="31"/>
      <c r="N33" s="31"/>
      <c r="O33" s="31"/>
      <c r="P33" s="31"/>
      <c r="Q33" s="106"/>
      <c r="R33" s="106"/>
      <c r="S33" s="106"/>
      <c r="T33" s="106"/>
      <c r="U33" s="106"/>
      <c r="V33" s="106"/>
      <c r="W33" s="106"/>
    </row>
    <row r="34" spans="1:23" s="67" customFormat="1" x14ac:dyDescent="0.25">
      <c r="A34" s="120"/>
      <c r="B34" s="26" t="s">
        <v>62</v>
      </c>
      <c r="C34" s="130">
        <f t="shared" si="0"/>
        <v>0</v>
      </c>
      <c r="D34" s="75">
        <v>0</v>
      </c>
      <c r="E34" s="5">
        <f t="shared" si="1"/>
        <v>0.2</v>
      </c>
      <c r="F34" s="51">
        <f t="shared" si="2"/>
        <v>7.5187969924812026E-2</v>
      </c>
      <c r="G34" s="15">
        <f t="shared" si="3"/>
        <v>0</v>
      </c>
      <c r="H34" s="15"/>
      <c r="I34" s="31"/>
      <c r="J34" s="31"/>
      <c r="K34" s="31"/>
      <c r="L34" s="31"/>
      <c r="M34" s="31"/>
      <c r="N34" s="31"/>
      <c r="O34" s="31"/>
      <c r="P34" s="31"/>
      <c r="Q34" s="106"/>
      <c r="R34" s="106"/>
      <c r="S34" s="106"/>
      <c r="T34" s="106"/>
      <c r="U34" s="106"/>
      <c r="V34" s="106"/>
      <c r="W34" s="106"/>
    </row>
    <row r="35" spans="1:23" s="67" customFormat="1" x14ac:dyDescent="0.25">
      <c r="A35" s="120"/>
      <c r="B35" s="26" t="s">
        <v>63</v>
      </c>
      <c r="C35" s="130">
        <f t="shared" si="0"/>
        <v>0</v>
      </c>
      <c r="D35" s="75">
        <v>0</v>
      </c>
      <c r="E35" s="5">
        <f t="shared" si="1"/>
        <v>0.2</v>
      </c>
      <c r="F35" s="51">
        <f t="shared" si="2"/>
        <v>7.5187969924812026E-2</v>
      </c>
      <c r="G35" s="15">
        <f t="shared" si="3"/>
        <v>0</v>
      </c>
      <c r="H35" s="15"/>
      <c r="I35" s="31"/>
      <c r="J35" s="31"/>
      <c r="K35" s="31"/>
      <c r="L35" s="31"/>
      <c r="M35" s="31"/>
      <c r="N35" s="31"/>
      <c r="O35" s="31"/>
      <c r="P35" s="31"/>
      <c r="Q35" s="106"/>
      <c r="R35" s="106"/>
      <c r="S35" s="106"/>
      <c r="T35" s="106"/>
      <c r="U35" s="106"/>
      <c r="V35" s="106"/>
      <c r="W35" s="106"/>
    </row>
    <row r="36" spans="1:23" s="67" customFormat="1" x14ac:dyDescent="0.25">
      <c r="A36" s="120"/>
      <c r="B36" s="26" t="s">
        <v>64</v>
      </c>
      <c r="C36" s="130">
        <f t="shared" ref="C36:C59" si="4">TRUNC(G36)</f>
        <v>0</v>
      </c>
      <c r="D36" s="75">
        <v>0</v>
      </c>
      <c r="E36" s="5">
        <f t="shared" ref="E36:E59" si="5">$G$2</f>
        <v>0.2</v>
      </c>
      <c r="F36" s="51">
        <f t="shared" ref="F36:F59" si="6">1/$D$2</f>
        <v>7.5187969924812026E-2</v>
      </c>
      <c r="G36" s="15">
        <f t="shared" ref="G36:G59" si="7">((D36/E36)*(F36))*(1000/1)</f>
        <v>0</v>
      </c>
      <c r="H36" s="15"/>
      <c r="I36" s="31"/>
      <c r="J36" s="31"/>
      <c r="K36" s="31"/>
      <c r="L36" s="31"/>
      <c r="M36" s="31"/>
      <c r="N36" s="31"/>
      <c r="O36" s="31"/>
      <c r="P36" s="31"/>
      <c r="Q36" s="106"/>
      <c r="R36" s="106"/>
      <c r="S36" s="106"/>
      <c r="T36" s="106"/>
      <c r="U36" s="106"/>
      <c r="V36" s="106"/>
      <c r="W36" s="106"/>
    </row>
    <row r="37" spans="1:23" s="67" customFormat="1" x14ac:dyDescent="0.25">
      <c r="A37" s="120"/>
      <c r="B37" s="26" t="s">
        <v>65</v>
      </c>
      <c r="C37" s="130">
        <f t="shared" si="4"/>
        <v>0</v>
      </c>
      <c r="D37" s="75">
        <v>0</v>
      </c>
      <c r="E37" s="5">
        <f t="shared" si="5"/>
        <v>0.2</v>
      </c>
      <c r="F37" s="51">
        <f t="shared" si="6"/>
        <v>7.5187969924812026E-2</v>
      </c>
      <c r="G37" s="15">
        <f t="shared" si="7"/>
        <v>0</v>
      </c>
      <c r="H37" s="15"/>
      <c r="I37" s="31"/>
      <c r="J37" s="31"/>
      <c r="K37" s="31"/>
      <c r="L37" s="31"/>
      <c r="M37" s="31"/>
      <c r="N37" s="31"/>
      <c r="O37" s="31"/>
      <c r="P37" s="31"/>
      <c r="Q37" s="106"/>
      <c r="R37" s="106"/>
      <c r="S37" s="106"/>
      <c r="T37" s="106"/>
      <c r="U37" s="106"/>
      <c r="V37" s="106"/>
      <c r="W37" s="106"/>
    </row>
    <row r="38" spans="1:23" s="67" customFormat="1" x14ac:dyDescent="0.25">
      <c r="A38" s="120"/>
      <c r="B38" s="26" t="s">
        <v>66</v>
      </c>
      <c r="C38" s="130">
        <f t="shared" si="4"/>
        <v>0</v>
      </c>
      <c r="D38" s="75">
        <v>0</v>
      </c>
      <c r="E38" s="5">
        <f t="shared" si="5"/>
        <v>0.2</v>
      </c>
      <c r="F38" s="51">
        <f t="shared" si="6"/>
        <v>7.5187969924812026E-2</v>
      </c>
      <c r="G38" s="15">
        <f t="shared" si="7"/>
        <v>0</v>
      </c>
      <c r="H38" s="15"/>
      <c r="I38" s="31"/>
      <c r="J38" s="31"/>
      <c r="K38" s="31"/>
      <c r="L38" s="31"/>
      <c r="M38" s="31"/>
      <c r="N38" s="31"/>
      <c r="O38" s="31"/>
      <c r="P38" s="31"/>
      <c r="Q38" s="106"/>
      <c r="R38" s="106"/>
      <c r="S38" s="106"/>
      <c r="T38" s="106"/>
      <c r="U38" s="106"/>
      <c r="V38" s="106"/>
      <c r="W38" s="106"/>
    </row>
    <row r="39" spans="1:23" s="67" customFormat="1" x14ac:dyDescent="0.25">
      <c r="A39" s="120"/>
      <c r="B39" s="26" t="s">
        <v>67</v>
      </c>
      <c r="C39" s="130">
        <f t="shared" si="4"/>
        <v>0</v>
      </c>
      <c r="D39" s="75">
        <v>0</v>
      </c>
      <c r="E39" s="5">
        <f t="shared" si="5"/>
        <v>0.2</v>
      </c>
      <c r="F39" s="51">
        <f t="shared" si="6"/>
        <v>7.5187969924812026E-2</v>
      </c>
      <c r="G39" s="15">
        <f t="shared" si="7"/>
        <v>0</v>
      </c>
      <c r="H39" s="15"/>
      <c r="I39" s="31"/>
      <c r="J39" s="31"/>
      <c r="K39" s="31"/>
      <c r="L39" s="31"/>
      <c r="M39" s="31"/>
      <c r="N39" s="31"/>
      <c r="O39" s="31"/>
      <c r="P39" s="31"/>
      <c r="Q39" s="106"/>
      <c r="R39" s="106"/>
      <c r="S39" s="106"/>
      <c r="T39" s="106"/>
      <c r="U39" s="106"/>
      <c r="V39" s="106"/>
      <c r="W39" s="106"/>
    </row>
    <row r="40" spans="1:23" s="67" customFormat="1" x14ac:dyDescent="0.25">
      <c r="A40" s="120"/>
      <c r="B40" s="26" t="s">
        <v>68</v>
      </c>
      <c r="C40" s="130">
        <f t="shared" si="4"/>
        <v>0</v>
      </c>
      <c r="D40" s="75">
        <v>0</v>
      </c>
      <c r="E40" s="5">
        <f t="shared" si="5"/>
        <v>0.2</v>
      </c>
      <c r="F40" s="51">
        <f t="shared" si="6"/>
        <v>7.5187969924812026E-2</v>
      </c>
      <c r="G40" s="15">
        <f t="shared" si="7"/>
        <v>0</v>
      </c>
      <c r="H40" s="15"/>
      <c r="I40" s="31"/>
      <c r="J40" s="31"/>
      <c r="K40" s="31"/>
      <c r="L40" s="31"/>
      <c r="M40" s="31"/>
      <c r="N40" s="31"/>
      <c r="O40" s="31"/>
      <c r="P40" s="31"/>
      <c r="Q40" s="106"/>
      <c r="R40" s="106"/>
      <c r="S40" s="106"/>
      <c r="T40" s="106"/>
      <c r="U40" s="106"/>
      <c r="V40" s="106"/>
      <c r="W40" s="106"/>
    </row>
    <row r="41" spans="1:23" s="67" customFormat="1" x14ac:dyDescent="0.25">
      <c r="A41" s="120"/>
      <c r="B41" s="26" t="s">
        <v>69</v>
      </c>
      <c r="C41" s="130">
        <f t="shared" si="4"/>
        <v>0</v>
      </c>
      <c r="D41" s="75">
        <v>0</v>
      </c>
      <c r="E41" s="5">
        <f t="shared" si="5"/>
        <v>0.2</v>
      </c>
      <c r="F41" s="51">
        <f t="shared" si="6"/>
        <v>7.5187969924812026E-2</v>
      </c>
      <c r="G41" s="15">
        <f t="shared" si="7"/>
        <v>0</v>
      </c>
      <c r="H41" s="15"/>
      <c r="I41" s="31"/>
      <c r="J41" s="31"/>
      <c r="K41" s="31"/>
      <c r="L41" s="31"/>
      <c r="M41" s="31"/>
      <c r="N41" s="31"/>
      <c r="O41" s="31"/>
      <c r="P41" s="31"/>
      <c r="Q41" s="106"/>
      <c r="R41" s="106"/>
      <c r="S41" s="106"/>
      <c r="T41" s="106"/>
      <c r="U41" s="106"/>
      <c r="V41" s="106"/>
      <c r="W41" s="106"/>
    </row>
    <row r="42" spans="1:23" s="67" customFormat="1" x14ac:dyDescent="0.25">
      <c r="A42" s="120"/>
      <c r="B42" s="26" t="s">
        <v>70</v>
      </c>
      <c r="C42" s="130">
        <f t="shared" si="4"/>
        <v>0</v>
      </c>
      <c r="D42" s="75">
        <v>0</v>
      </c>
      <c r="E42" s="5">
        <f t="shared" si="5"/>
        <v>0.2</v>
      </c>
      <c r="F42" s="51">
        <f t="shared" si="6"/>
        <v>7.5187969924812026E-2</v>
      </c>
      <c r="G42" s="15">
        <f t="shared" si="7"/>
        <v>0</v>
      </c>
      <c r="H42" s="15"/>
      <c r="I42" s="31"/>
      <c r="J42" s="31"/>
      <c r="K42" s="31"/>
      <c r="L42" s="31"/>
      <c r="M42" s="31"/>
      <c r="N42" s="31"/>
      <c r="O42" s="31"/>
      <c r="P42" s="31"/>
      <c r="Q42" s="106"/>
      <c r="R42" s="106"/>
      <c r="S42" s="106"/>
      <c r="T42" s="106"/>
      <c r="U42" s="106"/>
      <c r="V42" s="106"/>
      <c r="W42" s="106"/>
    </row>
    <row r="43" spans="1:23" s="67" customFormat="1" x14ac:dyDescent="0.25">
      <c r="A43" s="120"/>
      <c r="B43" s="26" t="s">
        <v>71</v>
      </c>
      <c r="C43" s="130">
        <f t="shared" si="4"/>
        <v>0</v>
      </c>
      <c r="D43" s="75">
        <v>0</v>
      </c>
      <c r="E43" s="5">
        <f t="shared" si="5"/>
        <v>0.2</v>
      </c>
      <c r="F43" s="51">
        <f t="shared" si="6"/>
        <v>7.5187969924812026E-2</v>
      </c>
      <c r="G43" s="15">
        <f t="shared" si="7"/>
        <v>0</v>
      </c>
      <c r="H43" s="15"/>
      <c r="I43" s="31"/>
      <c r="J43" s="31"/>
      <c r="K43" s="31"/>
      <c r="L43" s="31"/>
      <c r="M43" s="31"/>
      <c r="N43" s="31"/>
      <c r="O43" s="31"/>
      <c r="P43" s="31"/>
      <c r="Q43" s="106"/>
      <c r="R43" s="106"/>
      <c r="S43" s="106"/>
      <c r="T43" s="106"/>
      <c r="U43" s="106"/>
      <c r="V43" s="106"/>
      <c r="W43" s="106"/>
    </row>
    <row r="44" spans="1:23" s="67" customFormat="1" x14ac:dyDescent="0.25">
      <c r="A44" s="120"/>
      <c r="B44" s="26" t="s">
        <v>72</v>
      </c>
      <c r="C44" s="130">
        <f t="shared" si="4"/>
        <v>2631</v>
      </c>
      <c r="D44" s="75">
        <v>7</v>
      </c>
      <c r="E44" s="5">
        <f t="shared" si="5"/>
        <v>0.2</v>
      </c>
      <c r="F44" s="51">
        <f t="shared" si="6"/>
        <v>7.5187969924812026E-2</v>
      </c>
      <c r="G44" s="15">
        <f t="shared" si="7"/>
        <v>2631.5789473684208</v>
      </c>
      <c r="H44" s="15"/>
      <c r="I44" s="31"/>
      <c r="J44" s="31"/>
      <c r="K44" s="31"/>
      <c r="L44" s="31"/>
      <c r="M44" s="31"/>
      <c r="N44" s="31"/>
      <c r="O44" s="31"/>
      <c r="P44" s="31"/>
      <c r="Q44" s="106"/>
      <c r="R44" s="106"/>
      <c r="S44" s="106"/>
      <c r="T44" s="106"/>
      <c r="U44" s="106"/>
      <c r="V44" s="106"/>
      <c r="W44" s="106"/>
    </row>
    <row r="45" spans="1:23" s="67" customFormat="1" x14ac:dyDescent="0.25">
      <c r="A45" s="120"/>
      <c r="B45" s="26" t="s">
        <v>73</v>
      </c>
      <c r="C45" s="130">
        <f t="shared" si="4"/>
        <v>9398</v>
      </c>
      <c r="D45" s="75">
        <v>25</v>
      </c>
      <c r="E45" s="5">
        <f t="shared" si="5"/>
        <v>0.2</v>
      </c>
      <c r="F45" s="51">
        <f t="shared" si="6"/>
        <v>7.5187969924812026E-2</v>
      </c>
      <c r="G45" s="15">
        <f t="shared" si="7"/>
        <v>9398.4962406015038</v>
      </c>
      <c r="H45" s="15"/>
      <c r="I45" s="31"/>
      <c r="J45" s="31"/>
      <c r="K45" s="31"/>
      <c r="L45" s="31"/>
      <c r="M45" s="31"/>
      <c r="N45" s="31"/>
      <c r="O45" s="31"/>
      <c r="P45" s="31"/>
      <c r="Q45" s="106"/>
      <c r="R45" s="106"/>
      <c r="S45" s="106"/>
      <c r="T45" s="106"/>
      <c r="U45" s="106"/>
      <c r="V45" s="106"/>
      <c r="W45" s="106"/>
    </row>
    <row r="46" spans="1:23" s="67" customFormat="1" x14ac:dyDescent="0.25">
      <c r="A46" s="120"/>
      <c r="B46" s="26" t="s">
        <v>74</v>
      </c>
      <c r="C46" s="130">
        <f t="shared" si="4"/>
        <v>0</v>
      </c>
      <c r="D46" s="75">
        <v>0</v>
      </c>
      <c r="E46" s="5">
        <f t="shared" si="5"/>
        <v>0.2</v>
      </c>
      <c r="F46" s="51">
        <f t="shared" si="6"/>
        <v>7.5187969924812026E-2</v>
      </c>
      <c r="G46" s="15">
        <f t="shared" si="7"/>
        <v>0</v>
      </c>
      <c r="H46" s="15"/>
      <c r="I46" s="31"/>
      <c r="J46" s="31"/>
      <c r="K46" s="31"/>
      <c r="L46" s="31"/>
      <c r="M46" s="31"/>
      <c r="N46" s="31"/>
      <c r="O46" s="31"/>
      <c r="P46" s="31"/>
      <c r="Q46" s="106"/>
      <c r="R46" s="106"/>
      <c r="S46" s="106"/>
      <c r="T46" s="106"/>
      <c r="U46" s="106"/>
      <c r="V46" s="106"/>
      <c r="W46" s="106"/>
    </row>
    <row r="47" spans="1:23" s="67" customFormat="1" x14ac:dyDescent="0.25">
      <c r="A47" s="120"/>
      <c r="B47" s="26" t="s">
        <v>75</v>
      </c>
      <c r="C47" s="130">
        <f t="shared" si="4"/>
        <v>0</v>
      </c>
      <c r="D47" s="75">
        <v>0</v>
      </c>
      <c r="E47" s="5">
        <f t="shared" si="5"/>
        <v>0.2</v>
      </c>
      <c r="F47" s="51">
        <f t="shared" si="6"/>
        <v>7.5187969924812026E-2</v>
      </c>
      <c r="G47" s="15">
        <f t="shared" si="7"/>
        <v>0</v>
      </c>
      <c r="H47" s="15"/>
      <c r="I47" s="31"/>
      <c r="J47" s="31"/>
      <c r="K47" s="31"/>
      <c r="L47" s="31"/>
      <c r="M47" s="31"/>
      <c r="N47" s="31"/>
      <c r="O47" s="31"/>
      <c r="P47" s="31"/>
      <c r="Q47" s="106"/>
      <c r="R47" s="106"/>
      <c r="S47" s="106"/>
      <c r="T47" s="106"/>
      <c r="U47" s="106"/>
      <c r="V47" s="106"/>
      <c r="W47" s="106"/>
    </row>
    <row r="48" spans="1:23" s="67" customFormat="1" x14ac:dyDescent="0.25">
      <c r="A48" s="120"/>
      <c r="B48" s="26" t="s">
        <v>76</v>
      </c>
      <c r="C48" s="130">
        <f t="shared" si="4"/>
        <v>0</v>
      </c>
      <c r="D48" s="75">
        <v>0</v>
      </c>
      <c r="E48" s="5">
        <f t="shared" si="5"/>
        <v>0.2</v>
      </c>
      <c r="F48" s="51">
        <f t="shared" si="6"/>
        <v>7.5187969924812026E-2</v>
      </c>
      <c r="G48" s="15">
        <f t="shared" si="7"/>
        <v>0</v>
      </c>
      <c r="H48" s="15"/>
      <c r="I48" s="31"/>
      <c r="J48" s="31"/>
      <c r="K48" s="31"/>
      <c r="L48" s="31"/>
      <c r="M48" s="31"/>
      <c r="N48" s="31"/>
      <c r="O48" s="31"/>
      <c r="P48" s="31"/>
      <c r="Q48" s="106"/>
      <c r="R48" s="106"/>
      <c r="S48" s="106"/>
      <c r="T48" s="106"/>
      <c r="U48" s="106"/>
      <c r="V48" s="106"/>
      <c r="W48" s="106"/>
    </row>
    <row r="49" spans="1:23" s="67" customFormat="1" x14ac:dyDescent="0.25">
      <c r="A49" s="120"/>
      <c r="B49" s="26" t="s">
        <v>77</v>
      </c>
      <c r="C49" s="130">
        <f t="shared" si="4"/>
        <v>0</v>
      </c>
      <c r="D49" s="75">
        <v>0</v>
      </c>
      <c r="E49" s="5">
        <f t="shared" si="5"/>
        <v>0.2</v>
      </c>
      <c r="F49" s="51">
        <f t="shared" si="6"/>
        <v>7.5187969924812026E-2</v>
      </c>
      <c r="G49" s="15">
        <f t="shared" si="7"/>
        <v>0</v>
      </c>
      <c r="H49" s="15"/>
      <c r="I49" s="31"/>
      <c r="J49" s="31"/>
      <c r="K49" s="31"/>
      <c r="L49" s="31"/>
      <c r="M49" s="31"/>
      <c r="N49" s="31"/>
      <c r="O49" s="31"/>
      <c r="P49" s="31"/>
      <c r="Q49" s="106"/>
      <c r="R49" s="106"/>
      <c r="S49" s="106"/>
      <c r="T49" s="106"/>
      <c r="U49" s="106"/>
      <c r="V49" s="106"/>
      <c r="W49" s="106"/>
    </row>
    <row r="50" spans="1:23" s="67" customFormat="1" x14ac:dyDescent="0.25">
      <c r="A50" s="120"/>
      <c r="B50" s="26" t="s">
        <v>78</v>
      </c>
      <c r="C50" s="130">
        <f t="shared" si="4"/>
        <v>21428</v>
      </c>
      <c r="D50" s="75">
        <v>57</v>
      </c>
      <c r="E50" s="5">
        <f t="shared" si="5"/>
        <v>0.2</v>
      </c>
      <c r="F50" s="51">
        <f t="shared" si="6"/>
        <v>7.5187969924812026E-2</v>
      </c>
      <c r="G50" s="15">
        <f t="shared" si="7"/>
        <v>21428.571428571428</v>
      </c>
      <c r="H50" s="15"/>
      <c r="I50" s="31"/>
      <c r="J50" s="31"/>
      <c r="K50" s="31"/>
      <c r="L50" s="31"/>
      <c r="M50" s="31"/>
      <c r="N50" s="31"/>
      <c r="O50" s="31"/>
      <c r="P50" s="31"/>
      <c r="Q50" s="106"/>
      <c r="R50" s="106"/>
      <c r="S50" s="106"/>
      <c r="T50" s="106"/>
      <c r="U50" s="106"/>
      <c r="V50" s="106"/>
      <c r="W50" s="106"/>
    </row>
    <row r="51" spans="1:23" s="67" customFormat="1" x14ac:dyDescent="0.25">
      <c r="A51" s="120"/>
      <c r="B51" s="26" t="s">
        <v>79</v>
      </c>
      <c r="C51" s="130">
        <f t="shared" si="4"/>
        <v>0</v>
      </c>
      <c r="D51" s="75">
        <v>0</v>
      </c>
      <c r="E51" s="5">
        <f t="shared" si="5"/>
        <v>0.2</v>
      </c>
      <c r="F51" s="51">
        <f t="shared" si="6"/>
        <v>7.5187969924812026E-2</v>
      </c>
      <c r="G51" s="15">
        <f t="shared" si="7"/>
        <v>0</v>
      </c>
      <c r="H51" s="15"/>
      <c r="I51" s="31"/>
      <c r="J51" s="31"/>
      <c r="K51" s="31"/>
      <c r="L51" s="31"/>
      <c r="M51" s="31"/>
      <c r="N51" s="31"/>
      <c r="O51" s="31"/>
      <c r="P51" s="31"/>
      <c r="Q51" s="106"/>
      <c r="R51" s="106"/>
      <c r="S51" s="106"/>
      <c r="T51" s="106"/>
      <c r="U51" s="106"/>
      <c r="V51" s="106"/>
      <c r="W51" s="106"/>
    </row>
    <row r="52" spans="1:23" s="67" customFormat="1" x14ac:dyDescent="0.25">
      <c r="A52" s="120"/>
      <c r="B52" s="26" t="s">
        <v>80</v>
      </c>
      <c r="C52" s="130">
        <f t="shared" si="4"/>
        <v>0</v>
      </c>
      <c r="D52" s="75">
        <v>0</v>
      </c>
      <c r="E52" s="5">
        <f t="shared" si="5"/>
        <v>0.2</v>
      </c>
      <c r="F52" s="51">
        <f t="shared" si="6"/>
        <v>7.5187969924812026E-2</v>
      </c>
      <c r="G52" s="15">
        <f t="shared" si="7"/>
        <v>0</v>
      </c>
      <c r="H52" s="15"/>
      <c r="I52" s="31"/>
      <c r="J52" s="31"/>
      <c r="K52" s="31"/>
      <c r="L52" s="31"/>
      <c r="M52" s="31"/>
      <c r="N52" s="31"/>
      <c r="O52" s="31"/>
      <c r="P52" s="31"/>
      <c r="Q52" s="106"/>
      <c r="R52" s="106"/>
      <c r="S52" s="106"/>
      <c r="T52" s="106"/>
      <c r="U52" s="106"/>
      <c r="V52" s="106"/>
      <c r="W52" s="106"/>
    </row>
    <row r="53" spans="1:23" s="67" customFormat="1" x14ac:dyDescent="0.25">
      <c r="A53" s="120"/>
      <c r="B53" s="26" t="s">
        <v>81</v>
      </c>
      <c r="C53" s="130">
        <f t="shared" si="4"/>
        <v>0</v>
      </c>
      <c r="D53" s="75">
        <v>0</v>
      </c>
      <c r="E53" s="5">
        <f t="shared" si="5"/>
        <v>0.2</v>
      </c>
      <c r="F53" s="51">
        <f t="shared" si="6"/>
        <v>7.5187969924812026E-2</v>
      </c>
      <c r="G53" s="15">
        <f t="shared" si="7"/>
        <v>0</v>
      </c>
      <c r="H53" s="15"/>
      <c r="I53" s="31"/>
      <c r="J53" s="31"/>
      <c r="K53" s="31"/>
      <c r="L53" s="31"/>
      <c r="M53" s="31"/>
      <c r="N53" s="31"/>
      <c r="O53" s="31"/>
      <c r="P53" s="31"/>
      <c r="Q53" s="106"/>
      <c r="R53" s="106"/>
      <c r="S53" s="106"/>
      <c r="T53" s="106"/>
      <c r="U53" s="106"/>
      <c r="V53" s="106"/>
      <c r="W53" s="106"/>
    </row>
    <row r="54" spans="1:23" s="67" customFormat="1" x14ac:dyDescent="0.25">
      <c r="A54" s="120"/>
      <c r="B54" s="26" t="s">
        <v>82</v>
      </c>
      <c r="C54" s="130">
        <f t="shared" si="4"/>
        <v>0</v>
      </c>
      <c r="D54" s="75">
        <v>0</v>
      </c>
      <c r="E54" s="5">
        <f t="shared" si="5"/>
        <v>0.2</v>
      </c>
      <c r="F54" s="51">
        <f t="shared" si="6"/>
        <v>7.5187969924812026E-2</v>
      </c>
      <c r="G54" s="15">
        <f t="shared" si="7"/>
        <v>0</v>
      </c>
      <c r="H54" s="15"/>
      <c r="I54" s="31"/>
      <c r="J54" s="31"/>
      <c r="K54" s="31"/>
      <c r="L54" s="31"/>
      <c r="M54" s="31"/>
      <c r="N54" s="31"/>
      <c r="O54" s="31"/>
      <c r="P54" s="31"/>
      <c r="Q54" s="106"/>
      <c r="R54" s="106"/>
      <c r="S54" s="106"/>
      <c r="T54" s="106"/>
      <c r="U54" s="106"/>
      <c r="V54" s="106"/>
      <c r="W54" s="106"/>
    </row>
    <row r="55" spans="1:23" s="67" customFormat="1" x14ac:dyDescent="0.25">
      <c r="A55" s="120"/>
      <c r="B55" s="26" t="s">
        <v>83</v>
      </c>
      <c r="C55" s="130">
        <f t="shared" si="4"/>
        <v>0</v>
      </c>
      <c r="D55" s="75">
        <v>0</v>
      </c>
      <c r="E55" s="5">
        <f t="shared" si="5"/>
        <v>0.2</v>
      </c>
      <c r="F55" s="51">
        <f t="shared" si="6"/>
        <v>7.5187969924812026E-2</v>
      </c>
      <c r="G55" s="15">
        <f t="shared" si="7"/>
        <v>0</v>
      </c>
      <c r="H55" s="15"/>
      <c r="I55" s="31"/>
      <c r="J55" s="31"/>
      <c r="K55" s="31"/>
      <c r="L55" s="31"/>
      <c r="M55" s="31"/>
      <c r="N55" s="31"/>
      <c r="O55" s="31"/>
      <c r="P55" s="31"/>
      <c r="Q55" s="106"/>
      <c r="R55" s="106"/>
      <c r="S55" s="106"/>
      <c r="T55" s="106"/>
      <c r="U55" s="106"/>
      <c r="V55" s="106"/>
      <c r="W55" s="106"/>
    </row>
    <row r="56" spans="1:23" s="67" customFormat="1" x14ac:dyDescent="0.25">
      <c r="A56" s="120"/>
      <c r="B56" s="26" t="s">
        <v>84</v>
      </c>
      <c r="C56" s="130">
        <f t="shared" si="4"/>
        <v>0</v>
      </c>
      <c r="D56" s="75">
        <v>0</v>
      </c>
      <c r="E56" s="5">
        <f t="shared" si="5"/>
        <v>0.2</v>
      </c>
      <c r="F56" s="51">
        <f t="shared" si="6"/>
        <v>7.5187969924812026E-2</v>
      </c>
      <c r="G56" s="15">
        <f t="shared" si="7"/>
        <v>0</v>
      </c>
      <c r="H56" s="15"/>
      <c r="I56" s="31"/>
      <c r="J56" s="31"/>
      <c r="K56" s="31"/>
      <c r="L56" s="31"/>
      <c r="M56" s="31"/>
      <c r="N56" s="31"/>
      <c r="O56" s="31"/>
      <c r="P56" s="31"/>
      <c r="Q56" s="106"/>
      <c r="R56" s="106"/>
      <c r="S56" s="106"/>
      <c r="T56" s="106"/>
      <c r="U56" s="106"/>
      <c r="V56" s="106"/>
      <c r="W56" s="106"/>
    </row>
    <row r="57" spans="1:23" s="67" customFormat="1" x14ac:dyDescent="0.25">
      <c r="A57" s="120"/>
      <c r="B57" s="26" t="s">
        <v>85</v>
      </c>
      <c r="C57" s="130">
        <f t="shared" si="4"/>
        <v>0</v>
      </c>
      <c r="D57" s="75">
        <v>0</v>
      </c>
      <c r="E57" s="5">
        <f t="shared" si="5"/>
        <v>0.2</v>
      </c>
      <c r="F57" s="51">
        <f t="shared" si="6"/>
        <v>7.5187969924812026E-2</v>
      </c>
      <c r="G57" s="15">
        <f t="shared" si="7"/>
        <v>0</v>
      </c>
      <c r="H57" s="15"/>
      <c r="I57" s="31"/>
      <c r="J57" s="31"/>
      <c r="K57" s="31"/>
      <c r="L57" s="31"/>
      <c r="M57" s="31"/>
      <c r="N57" s="31"/>
      <c r="O57" s="31"/>
      <c r="P57" s="31"/>
      <c r="Q57" s="106"/>
      <c r="R57" s="106"/>
      <c r="S57" s="106"/>
      <c r="T57" s="106"/>
      <c r="U57" s="106"/>
      <c r="V57" s="106"/>
      <c r="W57" s="106"/>
    </row>
    <row r="58" spans="1:23" s="67" customFormat="1" x14ac:dyDescent="0.25">
      <c r="A58" s="50"/>
      <c r="B58" s="26" t="s">
        <v>86</v>
      </c>
      <c r="C58" s="130">
        <f t="shared" si="4"/>
        <v>0</v>
      </c>
      <c r="D58" s="75">
        <v>0</v>
      </c>
      <c r="E58" s="5">
        <f t="shared" si="5"/>
        <v>0.2</v>
      </c>
      <c r="F58" s="51">
        <f t="shared" si="6"/>
        <v>7.5187969924812026E-2</v>
      </c>
      <c r="G58" s="15">
        <f t="shared" si="7"/>
        <v>0</v>
      </c>
      <c r="H58" s="15"/>
      <c r="I58" s="31"/>
      <c r="J58" s="31"/>
      <c r="K58" s="31"/>
      <c r="L58" s="31"/>
      <c r="M58" s="31"/>
      <c r="N58" s="31"/>
      <c r="O58" s="31"/>
      <c r="P58" s="31"/>
      <c r="Q58" s="106"/>
      <c r="R58" s="106"/>
      <c r="S58" s="106"/>
      <c r="T58" s="106"/>
      <c r="U58" s="106"/>
      <c r="V58" s="106"/>
      <c r="W58" s="106"/>
    </row>
    <row r="59" spans="1:23" x14ac:dyDescent="0.25">
      <c r="A59" s="105" t="s">
        <v>87</v>
      </c>
      <c r="B59" s="142" t="str">
        <f>A2</f>
        <v>DOCKTON STATION</v>
      </c>
      <c r="C59" s="9">
        <f t="shared" si="4"/>
        <v>37593</v>
      </c>
      <c r="D59" s="48">
        <f>SUM(D4:D58)</f>
        <v>100</v>
      </c>
      <c r="E59" s="5">
        <f t="shared" si="5"/>
        <v>0.2</v>
      </c>
      <c r="F59" s="51">
        <f t="shared" si="6"/>
        <v>7.5187969924812026E-2</v>
      </c>
      <c r="G59" s="15">
        <f t="shared" si="7"/>
        <v>37593.984962406015</v>
      </c>
      <c r="H59" s="103"/>
      <c r="I59" s="106"/>
      <c r="J59" s="106"/>
      <c r="K59" s="106"/>
      <c r="L59" s="106"/>
      <c r="M59" s="106"/>
      <c r="N59" s="106"/>
      <c r="O59" s="106"/>
      <c r="P59" s="106"/>
      <c r="Q59" s="106"/>
      <c r="R59" s="106"/>
      <c r="S59" s="106"/>
      <c r="T59" s="106"/>
      <c r="U59" s="106"/>
      <c r="V59" s="106"/>
      <c r="W59" s="106"/>
    </row>
    <row r="60" spans="1:23" ht="23.25"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row>
    <row r="61" spans="1:23"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row>
    <row r="62" spans="1:23"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row>
    <row r="63" spans="1:23"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row>
    <row r="64" spans="1:23"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row>
    <row r="65" spans="1:23"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row>
    <row r="66" spans="1:23"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row>
    <row r="67" spans="1:23"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row>
    <row r="68" spans="1:23"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row>
    <row r="69" spans="1:23"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row>
    <row r="70" spans="1:23"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row>
    <row r="71" spans="1:23"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row>
    <row r="72" spans="1:23"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row>
    <row r="73" spans="1:23"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row>
  </sheetData>
  <mergeCells count="5">
    <mergeCell ref="A1:B1"/>
    <mergeCell ref="A2:B2"/>
    <mergeCell ref="I2:L2"/>
    <mergeCell ref="I12:L12"/>
    <mergeCell ref="I13:P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heetViews>
  <sheetFormatPr defaultColWidth="9.85546875" defaultRowHeight="15.75" customHeight="1" x14ac:dyDescent="0.25"/>
  <cols>
    <col min="1" max="1" width="9.28515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8" width="2.7109375" style="67" customWidth="1"/>
    <col min="9" max="9" width="2.42578125" style="67" customWidth="1"/>
    <col min="10" max="10" width="1.85546875" style="67" customWidth="1"/>
    <col min="11" max="11" width="29.710937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44"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66" t="s">
        <v>92</v>
      </c>
      <c r="B2" s="167"/>
      <c r="C2" s="62" t="s">
        <v>8</v>
      </c>
      <c r="D2" s="102">
        <f>S6</f>
        <v>12.9</v>
      </c>
      <c r="E2" s="8"/>
      <c r="F2" s="62" t="s">
        <v>9</v>
      </c>
      <c r="G2" s="6">
        <f>S4</f>
        <v>0.1</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87" t="s">
        <v>15</v>
      </c>
      <c r="F3" s="60" t="s">
        <v>16</v>
      </c>
      <c r="G3" s="60" t="s">
        <v>17</v>
      </c>
      <c r="H3" s="85"/>
      <c r="I3" s="28"/>
      <c r="J3" s="131"/>
      <c r="K3" s="94" t="s">
        <v>18</v>
      </c>
      <c r="L3" s="123">
        <v>50</v>
      </c>
      <c r="M3" s="12"/>
      <c r="N3" s="134" t="s">
        <v>19</v>
      </c>
      <c r="O3" s="23"/>
      <c r="P3" s="23"/>
      <c r="Q3" s="23"/>
      <c r="R3" s="23"/>
      <c r="S3" s="23">
        <f>((L3*L4)*(L5))*(1/1000)</f>
        <v>0.1</v>
      </c>
      <c r="T3" s="23"/>
      <c r="U3" s="43"/>
    </row>
    <row r="4" spans="1:23" s="133" customFormat="1" ht="16.5" customHeight="1" x14ac:dyDescent="0.25">
      <c r="A4" s="120"/>
      <c r="B4" s="26" t="s">
        <v>20</v>
      </c>
      <c r="C4" s="130">
        <f t="shared" ref="C4:C35" si="0">TRUNC(G4)</f>
        <v>0</v>
      </c>
      <c r="D4" s="75">
        <v>0</v>
      </c>
      <c r="E4" s="5">
        <f t="shared" ref="E4:E35" si="1">$G$2</f>
        <v>0.1</v>
      </c>
      <c r="F4" s="51">
        <f t="shared" ref="F4:F35" si="2">1/$D$2</f>
        <v>7.7519379844961239E-2</v>
      </c>
      <c r="G4" s="15">
        <f t="shared" ref="G4:G35" si="3">((D4/E4)*(F4))*(1000/1)</f>
        <v>0</v>
      </c>
      <c r="H4" s="16"/>
      <c r="I4" s="74"/>
      <c r="J4" s="115"/>
      <c r="K4" s="20" t="s">
        <v>21</v>
      </c>
      <c r="L4" s="35">
        <v>2</v>
      </c>
      <c r="M4" s="12"/>
      <c r="N4" s="134" t="s">
        <v>22</v>
      </c>
      <c r="O4" s="24"/>
      <c r="P4" s="24"/>
      <c r="Q4" s="24"/>
      <c r="R4" s="24"/>
      <c r="S4" s="10">
        <f>S3*L6</f>
        <v>0.1</v>
      </c>
      <c r="T4" s="24"/>
      <c r="U4" s="43"/>
      <c r="V4" s="67"/>
      <c r="W4" s="106"/>
    </row>
    <row r="5" spans="1:23" ht="16.5" customHeight="1" x14ac:dyDescent="0.25">
      <c r="A5" s="120"/>
      <c r="B5" s="26" t="s">
        <v>23</v>
      </c>
      <c r="C5" s="130">
        <f t="shared" si="0"/>
        <v>0</v>
      </c>
      <c r="D5" s="75">
        <v>0</v>
      </c>
      <c r="E5" s="5">
        <f t="shared" si="1"/>
        <v>0.1</v>
      </c>
      <c r="F5" s="51">
        <f t="shared" si="2"/>
        <v>7.7519379844961239E-2</v>
      </c>
      <c r="G5" s="15">
        <f t="shared" si="3"/>
        <v>0</v>
      </c>
      <c r="H5" s="16"/>
      <c r="I5" s="28"/>
      <c r="J5" s="131"/>
      <c r="K5" s="94" t="s">
        <v>24</v>
      </c>
      <c r="L5" s="123">
        <v>1</v>
      </c>
      <c r="M5" s="12"/>
      <c r="N5" s="134" t="s">
        <v>25</v>
      </c>
      <c r="O5" s="23"/>
      <c r="P5" s="23"/>
      <c r="Q5" s="23"/>
      <c r="R5" s="23"/>
      <c r="S5" s="19">
        <f>L7+L8</f>
        <v>129</v>
      </c>
      <c r="T5" s="23"/>
      <c r="U5" s="43"/>
    </row>
    <row r="6" spans="1:23" ht="16.5" customHeight="1" x14ac:dyDescent="0.25">
      <c r="A6" s="120"/>
      <c r="B6" s="26" t="s">
        <v>26</v>
      </c>
      <c r="C6" s="130">
        <f t="shared" si="0"/>
        <v>0</v>
      </c>
      <c r="D6" s="75">
        <v>0</v>
      </c>
      <c r="E6" s="5">
        <f t="shared" si="1"/>
        <v>0.1</v>
      </c>
      <c r="F6" s="51">
        <f t="shared" si="2"/>
        <v>7.7519379844961239E-2</v>
      </c>
      <c r="G6" s="15">
        <f t="shared" si="3"/>
        <v>0</v>
      </c>
      <c r="H6" s="16"/>
      <c r="I6" s="28"/>
      <c r="K6" s="20" t="s">
        <v>27</v>
      </c>
      <c r="L6" s="35">
        <v>1</v>
      </c>
      <c r="M6" s="12"/>
      <c r="N6" s="134" t="s">
        <v>28</v>
      </c>
      <c r="O6" s="23"/>
      <c r="P6" s="23"/>
      <c r="Q6" s="23"/>
      <c r="R6" s="23"/>
      <c r="S6" s="10">
        <f>S5/L7</f>
        <v>12.9</v>
      </c>
      <c r="T6" s="23"/>
    </row>
    <row r="7" spans="1:23" ht="16.5" customHeight="1" x14ac:dyDescent="0.25">
      <c r="A7" s="120"/>
      <c r="B7" s="26" t="s">
        <v>29</v>
      </c>
      <c r="C7" s="130">
        <f t="shared" si="0"/>
        <v>0</v>
      </c>
      <c r="D7" s="75">
        <v>0</v>
      </c>
      <c r="E7" s="5">
        <f t="shared" si="1"/>
        <v>0.1</v>
      </c>
      <c r="F7" s="51">
        <f t="shared" si="2"/>
        <v>7.7519379844961239E-2</v>
      </c>
      <c r="G7" s="15">
        <f t="shared" si="3"/>
        <v>0</v>
      </c>
      <c r="H7" s="16"/>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5">
        <f t="shared" si="1"/>
        <v>0.1</v>
      </c>
      <c r="F8" s="51">
        <f t="shared" si="2"/>
        <v>7.7519379844961239E-2</v>
      </c>
      <c r="G8" s="15">
        <f t="shared" si="3"/>
        <v>0</v>
      </c>
      <c r="H8" s="16"/>
      <c r="I8" s="117"/>
      <c r="J8" s="77"/>
      <c r="K8" s="97" t="s">
        <v>33</v>
      </c>
      <c r="L8" s="35">
        <v>119</v>
      </c>
      <c r="M8" s="12"/>
      <c r="N8" s="134" t="s">
        <v>34</v>
      </c>
      <c r="O8" s="23"/>
      <c r="P8" s="23"/>
      <c r="Q8" s="23"/>
      <c r="R8" s="23"/>
      <c r="S8" s="23"/>
      <c r="T8" s="23"/>
    </row>
    <row r="9" spans="1:23" x14ac:dyDescent="0.25">
      <c r="A9" s="120"/>
      <c r="B9" s="26" t="s">
        <v>35</v>
      </c>
      <c r="C9" s="130">
        <f t="shared" si="0"/>
        <v>0</v>
      </c>
      <c r="D9" s="75">
        <v>0</v>
      </c>
      <c r="E9" s="5">
        <f t="shared" si="1"/>
        <v>0.1</v>
      </c>
      <c r="F9" s="51">
        <f t="shared" si="2"/>
        <v>7.7519379844961239E-2</v>
      </c>
      <c r="G9" s="15">
        <f t="shared" si="3"/>
        <v>0</v>
      </c>
      <c r="H9" s="15"/>
      <c r="I9" s="92"/>
      <c r="J9" s="92"/>
      <c r="K9" s="92"/>
      <c r="L9" s="92"/>
      <c r="M9" s="106"/>
      <c r="N9" s="95"/>
    </row>
    <row r="10" spans="1:23" x14ac:dyDescent="0.25">
      <c r="A10" s="120"/>
      <c r="B10" s="26" t="s">
        <v>36</v>
      </c>
      <c r="C10" s="130">
        <f t="shared" si="0"/>
        <v>0</v>
      </c>
      <c r="D10" s="75">
        <v>0</v>
      </c>
      <c r="E10" s="5">
        <f t="shared" si="1"/>
        <v>0.1</v>
      </c>
      <c r="F10" s="51">
        <f t="shared" si="2"/>
        <v>7.7519379844961239E-2</v>
      </c>
      <c r="G10" s="15">
        <f t="shared" si="3"/>
        <v>0</v>
      </c>
      <c r="H10" s="15"/>
      <c r="I10" s="106"/>
      <c r="J10" s="106"/>
      <c r="K10" s="106"/>
      <c r="L10" s="106"/>
      <c r="M10" s="106"/>
    </row>
    <row r="11" spans="1:23" x14ac:dyDescent="0.25">
      <c r="A11" s="120"/>
      <c r="B11" s="26" t="s">
        <v>37</v>
      </c>
      <c r="C11" s="130">
        <f t="shared" si="0"/>
        <v>0</v>
      </c>
      <c r="D11" s="75">
        <v>0</v>
      </c>
      <c r="E11" s="5">
        <f t="shared" si="1"/>
        <v>0.1</v>
      </c>
      <c r="F11" s="51">
        <f t="shared" si="2"/>
        <v>7.7519379844961239E-2</v>
      </c>
      <c r="G11" s="15">
        <f t="shared" si="3"/>
        <v>0</v>
      </c>
      <c r="H11" s="15"/>
      <c r="I11" s="4"/>
      <c r="J11" s="4"/>
      <c r="K11" s="4"/>
      <c r="L11" s="4"/>
      <c r="M11" s="4"/>
      <c r="N11" s="65"/>
      <c r="O11" s="65"/>
      <c r="P11" s="65"/>
    </row>
    <row r="12" spans="1:23" x14ac:dyDescent="0.25">
      <c r="A12" s="120"/>
      <c r="B12" s="26" t="s">
        <v>38</v>
      </c>
      <c r="C12" s="130">
        <f t="shared" si="0"/>
        <v>30232</v>
      </c>
      <c r="D12" s="75">
        <v>39</v>
      </c>
      <c r="E12" s="5">
        <f t="shared" si="1"/>
        <v>0.1</v>
      </c>
      <c r="F12" s="51">
        <f t="shared" si="2"/>
        <v>7.7519379844961239E-2</v>
      </c>
      <c r="G12" s="15">
        <f t="shared" si="3"/>
        <v>30232.558139534885</v>
      </c>
      <c r="H12" s="141"/>
      <c r="I12" s="151" t="s">
        <v>39</v>
      </c>
      <c r="J12" s="152"/>
      <c r="K12" s="152"/>
      <c r="L12" s="152"/>
      <c r="M12" s="14"/>
      <c r="N12" s="14"/>
      <c r="O12" s="14"/>
      <c r="P12" s="37"/>
      <c r="Q12" s="39"/>
    </row>
    <row r="13" spans="1:23" x14ac:dyDescent="0.25">
      <c r="A13" s="120"/>
      <c r="B13" s="26" t="s">
        <v>40</v>
      </c>
      <c r="C13" s="130">
        <f t="shared" si="0"/>
        <v>0</v>
      </c>
      <c r="D13" s="75">
        <v>0</v>
      </c>
      <c r="E13" s="5">
        <f t="shared" si="1"/>
        <v>0.1</v>
      </c>
      <c r="F13" s="51">
        <f t="shared" si="2"/>
        <v>7.7519379844961239E-2</v>
      </c>
      <c r="G13" s="15">
        <f t="shared" si="3"/>
        <v>0</v>
      </c>
      <c r="H13" s="141"/>
      <c r="I13" s="157" t="s">
        <v>41</v>
      </c>
      <c r="J13" s="154"/>
      <c r="K13" s="154"/>
      <c r="L13" s="154"/>
      <c r="M13" s="154"/>
      <c r="N13" s="154"/>
      <c r="O13" s="154"/>
      <c r="P13" s="158"/>
      <c r="Q13" s="39"/>
    </row>
    <row r="14" spans="1:23" x14ac:dyDescent="0.25">
      <c r="A14" s="120"/>
      <c r="B14" s="26" t="s">
        <v>42</v>
      </c>
      <c r="C14" s="130">
        <f t="shared" si="0"/>
        <v>0</v>
      </c>
      <c r="D14" s="75">
        <v>0</v>
      </c>
      <c r="E14" s="5">
        <f t="shared" si="1"/>
        <v>0.1</v>
      </c>
      <c r="F14" s="51">
        <f t="shared" si="2"/>
        <v>7.7519379844961239E-2</v>
      </c>
      <c r="G14" s="15">
        <f t="shared" si="3"/>
        <v>0</v>
      </c>
      <c r="H14" s="141"/>
      <c r="I14" s="86"/>
      <c r="J14" s="31"/>
      <c r="K14" s="31"/>
      <c r="L14" s="31"/>
      <c r="M14" s="31"/>
      <c r="N14" s="31"/>
      <c r="O14" s="31"/>
      <c r="P14" s="114"/>
      <c r="Q14" s="78"/>
      <c r="R14" s="106"/>
      <c r="S14" s="106"/>
      <c r="T14" s="106"/>
      <c r="U14" s="106"/>
      <c r="V14" s="106"/>
      <c r="W14" s="106"/>
    </row>
    <row r="15" spans="1:23" x14ac:dyDescent="0.25">
      <c r="A15" s="120"/>
      <c r="B15" s="26" t="s">
        <v>43</v>
      </c>
      <c r="C15" s="130">
        <f t="shared" si="0"/>
        <v>0</v>
      </c>
      <c r="D15" s="75">
        <v>0</v>
      </c>
      <c r="E15" s="5">
        <f t="shared" si="1"/>
        <v>0.1</v>
      </c>
      <c r="F15" s="51">
        <f t="shared" si="2"/>
        <v>7.7519379844961239E-2</v>
      </c>
      <c r="G15" s="15">
        <f t="shared" si="3"/>
        <v>0</v>
      </c>
      <c r="H15" s="141"/>
      <c r="I15" s="86"/>
      <c r="J15" s="31"/>
      <c r="K15" s="31"/>
      <c r="L15" s="31"/>
      <c r="M15" s="31"/>
      <c r="N15" s="31"/>
      <c r="O15" s="31"/>
      <c r="P15" s="114"/>
      <c r="Q15" s="78"/>
      <c r="R15" s="106"/>
      <c r="S15" s="106"/>
      <c r="T15" s="106"/>
      <c r="U15" s="106"/>
      <c r="V15" s="106"/>
      <c r="W15" s="106"/>
    </row>
    <row r="16" spans="1:23" x14ac:dyDescent="0.25">
      <c r="A16" s="120"/>
      <c r="B16" s="26" t="s">
        <v>44</v>
      </c>
      <c r="C16" s="130">
        <f t="shared" si="0"/>
        <v>0</v>
      </c>
      <c r="D16" s="75">
        <v>0</v>
      </c>
      <c r="E16" s="5">
        <f t="shared" si="1"/>
        <v>0.1</v>
      </c>
      <c r="F16" s="51">
        <f t="shared" si="2"/>
        <v>7.7519379844961239E-2</v>
      </c>
      <c r="G16" s="15">
        <f t="shared" si="3"/>
        <v>0</v>
      </c>
      <c r="H16" s="141"/>
      <c r="I16" s="86"/>
      <c r="J16" s="31"/>
      <c r="K16" s="31"/>
      <c r="L16" s="31"/>
      <c r="M16" s="31"/>
      <c r="N16" s="31"/>
      <c r="O16" s="31"/>
      <c r="P16" s="114"/>
      <c r="Q16" s="78"/>
      <c r="R16" s="106"/>
      <c r="S16" s="106"/>
      <c r="T16" s="106"/>
      <c r="U16" s="106"/>
      <c r="V16" s="106"/>
      <c r="W16" s="106"/>
    </row>
    <row r="17" spans="1:23" x14ac:dyDescent="0.25">
      <c r="A17" s="120"/>
      <c r="B17" s="26" t="s">
        <v>45</v>
      </c>
      <c r="C17" s="130">
        <f t="shared" si="0"/>
        <v>0</v>
      </c>
      <c r="D17" s="75">
        <v>0</v>
      </c>
      <c r="E17" s="5">
        <f t="shared" si="1"/>
        <v>0.1</v>
      </c>
      <c r="F17" s="51">
        <f t="shared" si="2"/>
        <v>7.7519379844961239E-2</v>
      </c>
      <c r="G17" s="15">
        <f t="shared" si="3"/>
        <v>0</v>
      </c>
      <c r="H17" s="141"/>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5">
        <f t="shared" si="1"/>
        <v>0.1</v>
      </c>
      <c r="F18" s="51">
        <f t="shared" si="2"/>
        <v>7.7519379844961239E-2</v>
      </c>
      <c r="G18" s="15">
        <f t="shared" si="3"/>
        <v>0</v>
      </c>
      <c r="H18" s="15"/>
      <c r="I18" s="14"/>
      <c r="J18" s="14"/>
      <c r="K18" s="14"/>
      <c r="L18" s="14"/>
      <c r="M18" s="14"/>
      <c r="N18" s="14"/>
      <c r="O18" s="14"/>
      <c r="P18" s="14"/>
      <c r="Q18" s="106"/>
      <c r="R18" s="106"/>
      <c r="S18" s="106"/>
      <c r="T18" s="106"/>
      <c r="U18" s="106"/>
      <c r="V18" s="106"/>
      <c r="W18" s="106"/>
    </row>
    <row r="19" spans="1:23" s="67" customFormat="1" x14ac:dyDescent="0.25">
      <c r="A19" s="120"/>
      <c r="B19" s="26" t="s">
        <v>47</v>
      </c>
      <c r="C19" s="130">
        <f t="shared" si="0"/>
        <v>0</v>
      </c>
      <c r="D19" s="75">
        <v>0</v>
      </c>
      <c r="E19" s="5">
        <f t="shared" si="1"/>
        <v>0.1</v>
      </c>
      <c r="F19" s="51">
        <f t="shared" si="2"/>
        <v>7.7519379844961239E-2</v>
      </c>
      <c r="G19" s="15">
        <f t="shared" si="3"/>
        <v>0</v>
      </c>
      <c r="H19" s="15"/>
      <c r="I19" s="31"/>
      <c r="J19" s="31"/>
      <c r="K19" s="31"/>
      <c r="L19" s="31"/>
      <c r="M19" s="31"/>
      <c r="N19" s="31"/>
      <c r="O19" s="31"/>
      <c r="P19" s="31"/>
      <c r="Q19" s="106"/>
      <c r="R19" s="106"/>
      <c r="S19" s="106"/>
      <c r="T19" s="106"/>
      <c r="U19" s="106"/>
      <c r="V19" s="106"/>
      <c r="W19" s="106"/>
    </row>
    <row r="20" spans="1:23" s="67" customFormat="1" x14ac:dyDescent="0.25">
      <c r="A20" s="120"/>
      <c r="B20" s="26" t="s">
        <v>48</v>
      </c>
      <c r="C20" s="130">
        <f t="shared" si="0"/>
        <v>0</v>
      </c>
      <c r="D20" s="75">
        <v>0</v>
      </c>
      <c r="E20" s="5">
        <f t="shared" si="1"/>
        <v>0.1</v>
      </c>
      <c r="F20" s="51">
        <f t="shared" si="2"/>
        <v>7.7519379844961239E-2</v>
      </c>
      <c r="G20" s="15">
        <f t="shared" si="3"/>
        <v>0</v>
      </c>
      <c r="H20" s="15"/>
      <c r="I20" s="31"/>
      <c r="J20" s="31"/>
      <c r="K20" s="31"/>
      <c r="L20" s="31"/>
      <c r="M20" s="31"/>
      <c r="N20" s="31"/>
      <c r="O20" s="31"/>
      <c r="P20" s="31"/>
      <c r="Q20" s="106"/>
      <c r="R20" s="106"/>
      <c r="S20" s="106"/>
      <c r="T20" s="106"/>
      <c r="U20" s="106"/>
      <c r="V20" s="106"/>
      <c r="W20" s="106"/>
    </row>
    <row r="21" spans="1:23" s="67" customFormat="1" x14ac:dyDescent="0.25">
      <c r="A21" s="120"/>
      <c r="B21" s="26" t="s">
        <v>49</v>
      </c>
      <c r="C21" s="130">
        <f t="shared" si="0"/>
        <v>0</v>
      </c>
      <c r="D21" s="75">
        <v>0</v>
      </c>
      <c r="E21" s="5">
        <f t="shared" si="1"/>
        <v>0.1</v>
      </c>
      <c r="F21" s="51">
        <f t="shared" si="2"/>
        <v>7.7519379844961239E-2</v>
      </c>
      <c r="G21" s="15">
        <f t="shared" si="3"/>
        <v>0</v>
      </c>
      <c r="H21" s="15"/>
      <c r="I21" s="31"/>
      <c r="J21" s="31"/>
      <c r="K21" s="31"/>
      <c r="L21" s="31"/>
      <c r="M21" s="31"/>
      <c r="N21" s="31"/>
      <c r="O21" s="31"/>
      <c r="P21" s="31"/>
      <c r="Q21" s="106"/>
      <c r="R21" s="106"/>
      <c r="S21" s="106"/>
      <c r="T21" s="106"/>
      <c r="U21" s="106"/>
      <c r="V21" s="106"/>
      <c r="W21" s="106"/>
    </row>
    <row r="22" spans="1:23" s="67" customFormat="1" x14ac:dyDescent="0.25">
      <c r="A22" s="120"/>
      <c r="B22" s="26" t="s">
        <v>50</v>
      </c>
      <c r="C22" s="130">
        <f t="shared" si="0"/>
        <v>0</v>
      </c>
      <c r="D22" s="75">
        <v>0</v>
      </c>
      <c r="E22" s="5">
        <f t="shared" si="1"/>
        <v>0.1</v>
      </c>
      <c r="F22" s="51">
        <f t="shared" si="2"/>
        <v>7.7519379844961239E-2</v>
      </c>
      <c r="G22" s="15">
        <f t="shared" si="3"/>
        <v>0</v>
      </c>
      <c r="H22" s="15"/>
      <c r="I22" s="31"/>
      <c r="J22" s="31"/>
      <c r="K22" s="31"/>
      <c r="L22" s="31"/>
      <c r="M22" s="31"/>
      <c r="N22" s="31"/>
      <c r="O22" s="31"/>
      <c r="P22" s="31"/>
      <c r="Q22" s="106"/>
      <c r="R22" s="106"/>
      <c r="S22" s="106"/>
      <c r="T22" s="106"/>
      <c r="U22" s="106"/>
      <c r="V22" s="106"/>
      <c r="W22" s="106"/>
    </row>
    <row r="23" spans="1:23" s="67" customFormat="1" x14ac:dyDescent="0.25">
      <c r="A23" s="120"/>
      <c r="B23" s="26" t="s">
        <v>51</v>
      </c>
      <c r="C23" s="130">
        <f t="shared" si="0"/>
        <v>0</v>
      </c>
      <c r="D23" s="75">
        <v>0</v>
      </c>
      <c r="E23" s="5">
        <f t="shared" si="1"/>
        <v>0.1</v>
      </c>
      <c r="F23" s="51">
        <f t="shared" si="2"/>
        <v>7.7519379844961239E-2</v>
      </c>
      <c r="G23" s="15">
        <f t="shared" si="3"/>
        <v>0</v>
      </c>
      <c r="H23" s="15"/>
      <c r="I23" s="31"/>
      <c r="J23" s="31"/>
      <c r="K23" s="31"/>
      <c r="L23" s="31"/>
      <c r="M23" s="31"/>
      <c r="N23" s="31"/>
      <c r="O23" s="31"/>
      <c r="P23" s="31"/>
      <c r="Q23" s="106"/>
      <c r="R23" s="106"/>
      <c r="S23" s="106"/>
      <c r="T23" s="106"/>
      <c r="U23" s="106"/>
      <c r="V23" s="106"/>
      <c r="W23" s="106"/>
    </row>
    <row r="24" spans="1:23" s="67" customFormat="1" x14ac:dyDescent="0.25">
      <c r="A24" s="120"/>
      <c r="B24" s="26" t="s">
        <v>52</v>
      </c>
      <c r="C24" s="130">
        <f t="shared" si="0"/>
        <v>0</v>
      </c>
      <c r="D24" s="75">
        <v>0</v>
      </c>
      <c r="E24" s="5">
        <f t="shared" si="1"/>
        <v>0.1</v>
      </c>
      <c r="F24" s="51">
        <f t="shared" si="2"/>
        <v>7.7519379844961239E-2</v>
      </c>
      <c r="G24" s="15">
        <f t="shared" si="3"/>
        <v>0</v>
      </c>
      <c r="H24" s="15"/>
      <c r="I24" s="31"/>
      <c r="J24" s="31"/>
      <c r="K24" s="31"/>
      <c r="L24" s="31"/>
      <c r="M24" s="31"/>
      <c r="N24" s="31"/>
      <c r="O24" s="31"/>
      <c r="P24" s="31"/>
      <c r="Q24" s="106"/>
      <c r="R24" s="106"/>
      <c r="S24" s="106"/>
      <c r="T24" s="106"/>
      <c r="U24" s="106"/>
      <c r="V24" s="106"/>
      <c r="W24" s="106"/>
    </row>
    <row r="25" spans="1:23" s="67" customFormat="1" x14ac:dyDescent="0.25">
      <c r="A25" s="120"/>
      <c r="B25" s="26" t="s">
        <v>53</v>
      </c>
      <c r="C25" s="130">
        <f t="shared" si="0"/>
        <v>0</v>
      </c>
      <c r="D25" s="75">
        <v>0</v>
      </c>
      <c r="E25" s="5">
        <f t="shared" si="1"/>
        <v>0.1</v>
      </c>
      <c r="F25" s="51">
        <f t="shared" si="2"/>
        <v>7.7519379844961239E-2</v>
      </c>
      <c r="G25" s="15">
        <f t="shared" si="3"/>
        <v>0</v>
      </c>
      <c r="H25" s="15"/>
      <c r="I25" s="31"/>
      <c r="J25" s="31"/>
      <c r="K25" s="31"/>
      <c r="L25" s="31"/>
      <c r="M25" s="31"/>
      <c r="N25" s="31"/>
      <c r="O25" s="31"/>
      <c r="P25" s="31"/>
      <c r="Q25" s="106"/>
      <c r="R25" s="106"/>
      <c r="S25" s="106"/>
      <c r="T25" s="106"/>
      <c r="U25" s="106"/>
      <c r="V25" s="106"/>
      <c r="W25" s="106"/>
    </row>
    <row r="26" spans="1:23" s="67" customFormat="1" x14ac:dyDescent="0.25">
      <c r="A26" s="120"/>
      <c r="B26" s="26" t="s">
        <v>54</v>
      </c>
      <c r="C26" s="130">
        <f t="shared" si="0"/>
        <v>0</v>
      </c>
      <c r="D26" s="75">
        <v>0</v>
      </c>
      <c r="E26" s="5">
        <f t="shared" si="1"/>
        <v>0.1</v>
      </c>
      <c r="F26" s="51">
        <f t="shared" si="2"/>
        <v>7.7519379844961239E-2</v>
      </c>
      <c r="G26" s="15">
        <f t="shared" si="3"/>
        <v>0</v>
      </c>
      <c r="H26" s="15"/>
      <c r="I26" s="31"/>
      <c r="J26" s="31"/>
      <c r="K26" s="31"/>
      <c r="L26" s="31"/>
      <c r="M26" s="31"/>
      <c r="N26" s="31"/>
      <c r="O26" s="31"/>
      <c r="P26" s="31"/>
      <c r="Q26" s="106"/>
      <c r="R26" s="106"/>
      <c r="S26" s="106"/>
      <c r="T26" s="106"/>
      <c r="U26" s="106"/>
      <c r="V26" s="106"/>
      <c r="W26" s="106"/>
    </row>
    <row r="27" spans="1:23" s="67" customFormat="1" x14ac:dyDescent="0.25">
      <c r="A27" s="120"/>
      <c r="B27" s="26" t="s">
        <v>55</v>
      </c>
      <c r="C27" s="130">
        <f t="shared" si="0"/>
        <v>0</v>
      </c>
      <c r="D27" s="75">
        <v>0</v>
      </c>
      <c r="E27" s="5">
        <f t="shared" si="1"/>
        <v>0.1</v>
      </c>
      <c r="F27" s="51">
        <f t="shared" si="2"/>
        <v>7.7519379844961239E-2</v>
      </c>
      <c r="G27" s="15">
        <f t="shared" si="3"/>
        <v>0</v>
      </c>
      <c r="H27" s="15"/>
      <c r="I27" s="31"/>
      <c r="J27" s="31"/>
      <c r="K27" s="31"/>
      <c r="L27" s="31"/>
      <c r="M27" s="31"/>
      <c r="N27" s="31"/>
      <c r="O27" s="31"/>
      <c r="P27" s="31"/>
      <c r="Q27" s="106"/>
      <c r="R27" s="106"/>
      <c r="S27" s="106"/>
      <c r="T27" s="106"/>
      <c r="U27" s="106"/>
      <c r="V27" s="106"/>
      <c r="W27" s="106"/>
    </row>
    <row r="28" spans="1:23" s="67" customFormat="1" x14ac:dyDescent="0.25">
      <c r="A28" s="120"/>
      <c r="B28" s="26" t="s">
        <v>56</v>
      </c>
      <c r="C28" s="130">
        <f t="shared" si="0"/>
        <v>0</v>
      </c>
      <c r="D28" s="75">
        <v>0</v>
      </c>
      <c r="E28" s="5">
        <f t="shared" si="1"/>
        <v>0.1</v>
      </c>
      <c r="F28" s="51">
        <f t="shared" si="2"/>
        <v>7.7519379844961239E-2</v>
      </c>
      <c r="G28" s="15">
        <f t="shared" si="3"/>
        <v>0</v>
      </c>
      <c r="H28" s="15"/>
      <c r="I28" s="31"/>
      <c r="J28" s="31"/>
      <c r="K28" s="31"/>
      <c r="L28" s="31"/>
      <c r="M28" s="31"/>
      <c r="N28" s="31"/>
      <c r="O28" s="31"/>
      <c r="P28" s="31"/>
      <c r="Q28" s="106"/>
      <c r="R28" s="106"/>
      <c r="S28" s="106"/>
      <c r="T28" s="106"/>
      <c r="U28" s="106"/>
      <c r="V28" s="106"/>
      <c r="W28" s="106"/>
    </row>
    <row r="29" spans="1:23" s="67" customFormat="1" x14ac:dyDescent="0.25">
      <c r="A29" s="120"/>
      <c r="B29" s="26" t="s">
        <v>57</v>
      </c>
      <c r="C29" s="130">
        <f t="shared" si="0"/>
        <v>0</v>
      </c>
      <c r="D29" s="75">
        <v>0</v>
      </c>
      <c r="E29" s="5">
        <f t="shared" si="1"/>
        <v>0.1</v>
      </c>
      <c r="F29" s="51">
        <f t="shared" si="2"/>
        <v>7.7519379844961239E-2</v>
      </c>
      <c r="G29" s="15">
        <f t="shared" si="3"/>
        <v>0</v>
      </c>
      <c r="H29" s="15"/>
      <c r="I29" s="31"/>
      <c r="J29" s="31"/>
      <c r="K29" s="31"/>
      <c r="L29" s="31"/>
      <c r="M29" s="31"/>
      <c r="N29" s="31"/>
      <c r="O29" s="31"/>
      <c r="P29" s="31"/>
      <c r="Q29" s="106"/>
      <c r="R29" s="106"/>
      <c r="S29" s="106"/>
      <c r="T29" s="106"/>
      <c r="U29" s="106"/>
      <c r="V29" s="106"/>
      <c r="W29" s="106"/>
    </row>
    <row r="30" spans="1:23" s="67" customFormat="1" x14ac:dyDescent="0.25">
      <c r="A30" s="120"/>
      <c r="B30" s="26" t="s">
        <v>58</v>
      </c>
      <c r="C30" s="130">
        <f t="shared" si="0"/>
        <v>0</v>
      </c>
      <c r="D30" s="75">
        <v>0</v>
      </c>
      <c r="E30" s="5">
        <f t="shared" si="1"/>
        <v>0.1</v>
      </c>
      <c r="F30" s="51">
        <f t="shared" si="2"/>
        <v>7.7519379844961239E-2</v>
      </c>
      <c r="G30" s="15">
        <f t="shared" si="3"/>
        <v>0</v>
      </c>
      <c r="H30" s="15"/>
      <c r="I30" s="31"/>
      <c r="J30" s="31"/>
      <c r="K30" s="31"/>
      <c r="L30" s="31"/>
      <c r="M30" s="31"/>
      <c r="N30" s="31"/>
      <c r="O30" s="31"/>
      <c r="P30" s="31"/>
      <c r="Q30" s="106"/>
      <c r="R30" s="106"/>
      <c r="S30" s="106"/>
      <c r="T30" s="106"/>
      <c r="U30" s="106"/>
      <c r="V30" s="106"/>
      <c r="W30" s="106"/>
    </row>
    <row r="31" spans="1:23" s="67" customFormat="1" x14ac:dyDescent="0.25">
      <c r="A31" s="120"/>
      <c r="B31" s="26" t="s">
        <v>59</v>
      </c>
      <c r="C31" s="130">
        <f t="shared" si="0"/>
        <v>0</v>
      </c>
      <c r="D31" s="75">
        <v>0</v>
      </c>
      <c r="E31" s="5">
        <f t="shared" si="1"/>
        <v>0.1</v>
      </c>
      <c r="F31" s="51">
        <f t="shared" si="2"/>
        <v>7.7519379844961239E-2</v>
      </c>
      <c r="G31" s="15">
        <f t="shared" si="3"/>
        <v>0</v>
      </c>
      <c r="H31" s="15"/>
      <c r="I31" s="31"/>
      <c r="J31" s="31"/>
      <c r="K31" s="31"/>
      <c r="L31" s="31"/>
      <c r="M31" s="31"/>
      <c r="N31" s="31"/>
      <c r="O31" s="31"/>
      <c r="P31" s="31"/>
      <c r="Q31" s="106"/>
      <c r="R31" s="106"/>
      <c r="S31" s="106"/>
      <c r="T31" s="106"/>
      <c r="U31" s="106"/>
      <c r="V31" s="106"/>
      <c r="W31" s="106"/>
    </row>
    <row r="32" spans="1:23" s="67" customFormat="1" x14ac:dyDescent="0.25">
      <c r="A32" s="120"/>
      <c r="B32" s="26" t="s">
        <v>60</v>
      </c>
      <c r="C32" s="130">
        <f t="shared" si="0"/>
        <v>0</v>
      </c>
      <c r="D32" s="75">
        <v>0</v>
      </c>
      <c r="E32" s="5">
        <f t="shared" si="1"/>
        <v>0.1</v>
      </c>
      <c r="F32" s="51">
        <f t="shared" si="2"/>
        <v>7.7519379844961239E-2</v>
      </c>
      <c r="G32" s="15">
        <f t="shared" si="3"/>
        <v>0</v>
      </c>
      <c r="H32" s="15"/>
      <c r="I32" s="31"/>
      <c r="J32" s="31"/>
      <c r="K32" s="31"/>
      <c r="L32" s="31"/>
      <c r="M32" s="31"/>
      <c r="N32" s="31"/>
      <c r="O32" s="31"/>
      <c r="P32" s="31"/>
      <c r="Q32" s="106"/>
      <c r="R32" s="106"/>
      <c r="S32" s="106"/>
      <c r="T32" s="106"/>
      <c r="U32" s="106"/>
      <c r="V32" s="106"/>
      <c r="W32" s="106"/>
    </row>
    <row r="33" spans="1:23" s="67" customFormat="1" x14ac:dyDescent="0.25">
      <c r="A33" s="120"/>
      <c r="B33" s="26" t="s">
        <v>61</v>
      </c>
      <c r="C33" s="130">
        <f t="shared" si="0"/>
        <v>0</v>
      </c>
      <c r="D33" s="75">
        <v>0</v>
      </c>
      <c r="E33" s="5">
        <f t="shared" si="1"/>
        <v>0.1</v>
      </c>
      <c r="F33" s="51">
        <f t="shared" si="2"/>
        <v>7.7519379844961239E-2</v>
      </c>
      <c r="G33" s="15">
        <f t="shared" si="3"/>
        <v>0</v>
      </c>
      <c r="H33" s="15"/>
      <c r="I33" s="31"/>
      <c r="J33" s="31"/>
      <c r="K33" s="31"/>
      <c r="L33" s="31"/>
      <c r="M33" s="31"/>
      <c r="N33" s="31"/>
      <c r="O33" s="31"/>
      <c r="P33" s="31"/>
      <c r="Q33" s="106"/>
      <c r="R33" s="106"/>
      <c r="S33" s="106"/>
      <c r="T33" s="106"/>
      <c r="U33" s="106"/>
      <c r="V33" s="106"/>
      <c r="W33" s="106"/>
    </row>
    <row r="34" spans="1:23" s="67" customFormat="1" x14ac:dyDescent="0.25">
      <c r="A34" s="120"/>
      <c r="B34" s="26" t="s">
        <v>62</v>
      </c>
      <c r="C34" s="130">
        <f t="shared" si="0"/>
        <v>0</v>
      </c>
      <c r="D34" s="75">
        <v>0</v>
      </c>
      <c r="E34" s="5">
        <f t="shared" si="1"/>
        <v>0.1</v>
      </c>
      <c r="F34" s="51">
        <f t="shared" si="2"/>
        <v>7.7519379844961239E-2</v>
      </c>
      <c r="G34" s="15">
        <f t="shared" si="3"/>
        <v>0</v>
      </c>
      <c r="H34" s="15"/>
      <c r="I34" s="31"/>
      <c r="J34" s="31"/>
      <c r="K34" s="31"/>
      <c r="L34" s="31"/>
      <c r="M34" s="31"/>
      <c r="N34" s="31"/>
      <c r="O34" s="31"/>
      <c r="P34" s="31"/>
      <c r="Q34" s="106"/>
      <c r="R34" s="106"/>
      <c r="S34" s="106"/>
      <c r="T34" s="106"/>
      <c r="U34" s="106"/>
      <c r="V34" s="106"/>
      <c r="W34" s="106"/>
    </row>
    <row r="35" spans="1:23" s="67" customFormat="1" x14ac:dyDescent="0.25">
      <c r="A35" s="120"/>
      <c r="B35" s="26" t="s">
        <v>63</v>
      </c>
      <c r="C35" s="130">
        <f t="shared" si="0"/>
        <v>0</v>
      </c>
      <c r="D35" s="75">
        <v>0</v>
      </c>
      <c r="E35" s="5">
        <f t="shared" si="1"/>
        <v>0.1</v>
      </c>
      <c r="F35" s="51">
        <f t="shared" si="2"/>
        <v>7.7519379844961239E-2</v>
      </c>
      <c r="G35" s="15">
        <f t="shared" si="3"/>
        <v>0</v>
      </c>
      <c r="H35" s="15"/>
      <c r="I35" s="31"/>
      <c r="J35" s="31"/>
      <c r="K35" s="31"/>
      <c r="L35" s="31"/>
      <c r="M35" s="31"/>
      <c r="N35" s="31"/>
      <c r="O35" s="31"/>
      <c r="P35" s="31"/>
      <c r="Q35" s="106"/>
      <c r="R35" s="106"/>
      <c r="S35" s="106"/>
      <c r="T35" s="106"/>
      <c r="U35" s="106"/>
      <c r="V35" s="106"/>
      <c r="W35" s="106"/>
    </row>
    <row r="36" spans="1:23" s="67" customFormat="1" x14ac:dyDescent="0.25">
      <c r="A36" s="120"/>
      <c r="B36" s="26" t="s">
        <v>64</v>
      </c>
      <c r="C36" s="130">
        <f t="shared" ref="C36:C59" si="4">TRUNC(G36)</f>
        <v>0</v>
      </c>
      <c r="D36" s="75">
        <v>0</v>
      </c>
      <c r="E36" s="5">
        <f t="shared" ref="E36:E59" si="5">$G$2</f>
        <v>0.1</v>
      </c>
      <c r="F36" s="51">
        <f t="shared" ref="F36:F59" si="6">1/$D$2</f>
        <v>7.7519379844961239E-2</v>
      </c>
      <c r="G36" s="15">
        <f t="shared" ref="G36:G59" si="7">((D36/E36)*(F36))*(1000/1)</f>
        <v>0</v>
      </c>
      <c r="H36" s="15"/>
      <c r="I36" s="31"/>
      <c r="J36" s="31"/>
      <c r="K36" s="31"/>
      <c r="L36" s="31"/>
      <c r="M36" s="31"/>
      <c r="N36" s="31"/>
      <c r="O36" s="31"/>
      <c r="P36" s="31"/>
      <c r="Q36" s="106"/>
      <c r="R36" s="106"/>
      <c r="S36" s="106"/>
      <c r="T36" s="106"/>
      <c r="U36" s="106"/>
      <c r="V36" s="106"/>
      <c r="W36" s="106"/>
    </row>
    <row r="37" spans="1:23" s="67" customFormat="1" x14ac:dyDescent="0.25">
      <c r="A37" s="120"/>
      <c r="B37" s="26" t="s">
        <v>65</v>
      </c>
      <c r="C37" s="130">
        <f t="shared" si="4"/>
        <v>0</v>
      </c>
      <c r="D37" s="75">
        <v>0</v>
      </c>
      <c r="E37" s="5">
        <f t="shared" si="5"/>
        <v>0.1</v>
      </c>
      <c r="F37" s="51">
        <f t="shared" si="6"/>
        <v>7.7519379844961239E-2</v>
      </c>
      <c r="G37" s="15">
        <f t="shared" si="7"/>
        <v>0</v>
      </c>
      <c r="H37" s="15"/>
      <c r="I37" s="31"/>
      <c r="J37" s="31"/>
      <c r="K37" s="31"/>
      <c r="L37" s="31"/>
      <c r="M37" s="31"/>
      <c r="N37" s="31"/>
      <c r="O37" s="31"/>
      <c r="P37" s="31"/>
      <c r="Q37" s="106"/>
      <c r="R37" s="106"/>
      <c r="S37" s="106"/>
      <c r="T37" s="106"/>
      <c r="U37" s="106"/>
      <c r="V37" s="106"/>
      <c r="W37" s="106"/>
    </row>
    <row r="38" spans="1:23" s="67" customFormat="1" x14ac:dyDescent="0.25">
      <c r="A38" s="120"/>
      <c r="B38" s="26" t="s">
        <v>66</v>
      </c>
      <c r="C38" s="130">
        <f t="shared" si="4"/>
        <v>775</v>
      </c>
      <c r="D38" s="75">
        <v>1</v>
      </c>
      <c r="E38" s="5">
        <f t="shared" si="5"/>
        <v>0.1</v>
      </c>
      <c r="F38" s="51">
        <f t="shared" si="6"/>
        <v>7.7519379844961239E-2</v>
      </c>
      <c r="G38" s="15">
        <f t="shared" si="7"/>
        <v>775.19379844961247</v>
      </c>
      <c r="H38" s="15"/>
      <c r="I38" s="31"/>
      <c r="J38" s="31"/>
      <c r="K38" s="31"/>
      <c r="L38" s="31"/>
      <c r="M38" s="31"/>
      <c r="N38" s="31"/>
      <c r="O38" s="31"/>
      <c r="P38" s="31"/>
      <c r="Q38" s="106"/>
      <c r="R38" s="106"/>
      <c r="S38" s="106"/>
      <c r="T38" s="106"/>
      <c r="U38" s="106"/>
      <c r="V38" s="106"/>
      <c r="W38" s="106"/>
    </row>
    <row r="39" spans="1:23" s="67" customFormat="1" x14ac:dyDescent="0.25">
      <c r="A39" s="120"/>
      <c r="B39" s="26" t="s">
        <v>67</v>
      </c>
      <c r="C39" s="130">
        <f t="shared" si="4"/>
        <v>0</v>
      </c>
      <c r="D39" s="75">
        <v>0</v>
      </c>
      <c r="E39" s="5">
        <f t="shared" si="5"/>
        <v>0.1</v>
      </c>
      <c r="F39" s="51">
        <f t="shared" si="6"/>
        <v>7.7519379844961239E-2</v>
      </c>
      <c r="G39" s="15">
        <f t="shared" si="7"/>
        <v>0</v>
      </c>
      <c r="H39" s="15"/>
      <c r="I39" s="31"/>
      <c r="J39" s="31"/>
      <c r="K39" s="31"/>
      <c r="L39" s="31"/>
      <c r="M39" s="31"/>
      <c r="N39" s="31"/>
      <c r="O39" s="31"/>
      <c r="P39" s="31"/>
      <c r="Q39" s="106"/>
      <c r="R39" s="106"/>
      <c r="S39" s="106"/>
      <c r="T39" s="106"/>
      <c r="U39" s="106"/>
      <c r="V39" s="106"/>
      <c r="W39" s="106"/>
    </row>
    <row r="40" spans="1:23" s="67" customFormat="1" x14ac:dyDescent="0.25">
      <c r="A40" s="120"/>
      <c r="B40" s="26" t="s">
        <v>68</v>
      </c>
      <c r="C40" s="130">
        <f t="shared" si="4"/>
        <v>0</v>
      </c>
      <c r="D40" s="75">
        <v>0</v>
      </c>
      <c r="E40" s="5">
        <f t="shared" si="5"/>
        <v>0.1</v>
      </c>
      <c r="F40" s="51">
        <f t="shared" si="6"/>
        <v>7.7519379844961239E-2</v>
      </c>
      <c r="G40" s="15">
        <f t="shared" si="7"/>
        <v>0</v>
      </c>
      <c r="H40" s="15"/>
      <c r="I40" s="31"/>
      <c r="J40" s="31"/>
      <c r="K40" s="31"/>
      <c r="L40" s="31"/>
      <c r="M40" s="31"/>
      <c r="N40" s="31"/>
      <c r="O40" s="31"/>
      <c r="P40" s="31"/>
      <c r="Q40" s="106"/>
      <c r="R40" s="106"/>
      <c r="S40" s="106"/>
      <c r="T40" s="106"/>
      <c r="U40" s="106"/>
      <c r="V40" s="106"/>
      <c r="W40" s="106"/>
    </row>
    <row r="41" spans="1:23" s="67" customFormat="1" x14ac:dyDescent="0.25">
      <c r="A41" s="120"/>
      <c r="B41" s="26" t="s">
        <v>69</v>
      </c>
      <c r="C41" s="130">
        <f t="shared" si="4"/>
        <v>0</v>
      </c>
      <c r="D41" s="75">
        <v>0</v>
      </c>
      <c r="E41" s="5">
        <f t="shared" si="5"/>
        <v>0.1</v>
      </c>
      <c r="F41" s="51">
        <f t="shared" si="6"/>
        <v>7.7519379844961239E-2</v>
      </c>
      <c r="G41" s="15">
        <f t="shared" si="7"/>
        <v>0</v>
      </c>
      <c r="H41" s="15"/>
      <c r="I41" s="31"/>
      <c r="J41" s="31"/>
      <c r="K41" s="31"/>
      <c r="L41" s="31"/>
      <c r="M41" s="31"/>
      <c r="N41" s="31"/>
      <c r="O41" s="31"/>
      <c r="P41" s="31"/>
      <c r="Q41" s="106"/>
      <c r="R41" s="106"/>
      <c r="S41" s="106"/>
      <c r="T41" s="106"/>
      <c r="U41" s="106"/>
      <c r="V41" s="106"/>
      <c r="W41" s="106"/>
    </row>
    <row r="42" spans="1:23" s="67" customFormat="1" x14ac:dyDescent="0.25">
      <c r="A42" s="120"/>
      <c r="B42" s="26" t="s">
        <v>70</v>
      </c>
      <c r="C42" s="130">
        <f t="shared" si="4"/>
        <v>0</v>
      </c>
      <c r="D42" s="75">
        <v>0</v>
      </c>
      <c r="E42" s="5">
        <f t="shared" si="5"/>
        <v>0.1</v>
      </c>
      <c r="F42" s="51">
        <f t="shared" si="6"/>
        <v>7.7519379844961239E-2</v>
      </c>
      <c r="G42" s="15">
        <f t="shared" si="7"/>
        <v>0</v>
      </c>
      <c r="H42" s="15"/>
      <c r="I42" s="31"/>
      <c r="J42" s="31"/>
      <c r="K42" s="31"/>
      <c r="L42" s="31"/>
      <c r="M42" s="31"/>
      <c r="N42" s="31"/>
      <c r="O42" s="31"/>
      <c r="P42" s="31"/>
      <c r="Q42" s="106"/>
      <c r="R42" s="106"/>
      <c r="S42" s="106"/>
      <c r="T42" s="106"/>
      <c r="U42" s="106"/>
      <c r="V42" s="106"/>
      <c r="W42" s="106"/>
    </row>
    <row r="43" spans="1:23" s="67" customFormat="1" x14ac:dyDescent="0.25">
      <c r="A43" s="120"/>
      <c r="B43" s="26" t="s">
        <v>71</v>
      </c>
      <c r="C43" s="130">
        <f t="shared" si="4"/>
        <v>775</v>
      </c>
      <c r="D43" s="75">
        <v>1</v>
      </c>
      <c r="E43" s="5">
        <f t="shared" si="5"/>
        <v>0.1</v>
      </c>
      <c r="F43" s="51">
        <f t="shared" si="6"/>
        <v>7.7519379844961239E-2</v>
      </c>
      <c r="G43" s="15">
        <f t="shared" si="7"/>
        <v>775.19379844961247</v>
      </c>
      <c r="H43" s="15"/>
      <c r="I43" s="31"/>
      <c r="J43" s="31"/>
      <c r="K43" s="31"/>
      <c r="L43" s="31"/>
      <c r="M43" s="31"/>
      <c r="N43" s="31"/>
      <c r="O43" s="31"/>
      <c r="P43" s="31"/>
      <c r="Q43" s="106"/>
      <c r="R43" s="106"/>
      <c r="S43" s="106"/>
      <c r="T43" s="106"/>
      <c r="U43" s="106"/>
      <c r="V43" s="106"/>
      <c r="W43" s="106"/>
    </row>
    <row r="44" spans="1:23" s="67" customFormat="1" x14ac:dyDescent="0.25">
      <c r="A44" s="120"/>
      <c r="B44" s="26" t="s">
        <v>72</v>
      </c>
      <c r="C44" s="130">
        <f t="shared" si="4"/>
        <v>775</v>
      </c>
      <c r="D44" s="75">
        <v>1</v>
      </c>
      <c r="E44" s="5">
        <f t="shared" si="5"/>
        <v>0.1</v>
      </c>
      <c r="F44" s="51">
        <f t="shared" si="6"/>
        <v>7.7519379844961239E-2</v>
      </c>
      <c r="G44" s="15">
        <f t="shared" si="7"/>
        <v>775.19379844961247</v>
      </c>
      <c r="H44" s="15"/>
      <c r="I44" s="31"/>
      <c r="J44" s="31"/>
      <c r="K44" s="31"/>
      <c r="L44" s="31"/>
      <c r="M44" s="31"/>
      <c r="N44" s="31"/>
      <c r="O44" s="31"/>
      <c r="P44" s="31"/>
      <c r="Q44" s="106"/>
      <c r="R44" s="106"/>
      <c r="S44" s="106"/>
      <c r="T44" s="106"/>
      <c r="U44" s="106"/>
      <c r="V44" s="106"/>
      <c r="W44" s="106"/>
    </row>
    <row r="45" spans="1:23" s="67" customFormat="1" x14ac:dyDescent="0.25">
      <c r="A45" s="120"/>
      <c r="B45" s="26" t="s">
        <v>73</v>
      </c>
      <c r="C45" s="130">
        <f t="shared" si="4"/>
        <v>0</v>
      </c>
      <c r="D45" s="75">
        <v>0</v>
      </c>
      <c r="E45" s="5">
        <f t="shared" si="5"/>
        <v>0.1</v>
      </c>
      <c r="F45" s="51">
        <f t="shared" si="6"/>
        <v>7.7519379844961239E-2</v>
      </c>
      <c r="G45" s="15">
        <f t="shared" si="7"/>
        <v>0</v>
      </c>
      <c r="H45" s="15"/>
      <c r="I45" s="31"/>
      <c r="J45" s="31"/>
      <c r="K45" s="31"/>
      <c r="L45" s="31"/>
      <c r="M45" s="31"/>
      <c r="N45" s="31"/>
      <c r="O45" s="31"/>
      <c r="P45" s="31"/>
      <c r="Q45" s="106"/>
      <c r="R45" s="106"/>
      <c r="S45" s="106"/>
      <c r="T45" s="106"/>
      <c r="U45" s="106"/>
      <c r="V45" s="106"/>
      <c r="W45" s="106"/>
    </row>
    <row r="46" spans="1:23" s="67" customFormat="1" x14ac:dyDescent="0.25">
      <c r="A46" s="120"/>
      <c r="B46" s="26" t="s">
        <v>74</v>
      </c>
      <c r="C46" s="130">
        <f t="shared" si="4"/>
        <v>0</v>
      </c>
      <c r="D46" s="75">
        <v>0</v>
      </c>
      <c r="E46" s="5">
        <f t="shared" si="5"/>
        <v>0.1</v>
      </c>
      <c r="F46" s="51">
        <f t="shared" si="6"/>
        <v>7.7519379844961239E-2</v>
      </c>
      <c r="G46" s="15">
        <f t="shared" si="7"/>
        <v>0</v>
      </c>
      <c r="H46" s="15"/>
      <c r="I46" s="31"/>
      <c r="J46" s="31"/>
      <c r="K46" s="31"/>
      <c r="L46" s="31"/>
      <c r="M46" s="31"/>
      <c r="N46" s="31"/>
      <c r="O46" s="31"/>
      <c r="P46" s="31"/>
      <c r="Q46" s="106"/>
      <c r="R46" s="106"/>
      <c r="S46" s="106"/>
      <c r="T46" s="106"/>
      <c r="U46" s="106"/>
      <c r="V46" s="106"/>
      <c r="W46" s="106"/>
    </row>
    <row r="47" spans="1:23" s="67" customFormat="1" x14ac:dyDescent="0.25">
      <c r="A47" s="120"/>
      <c r="B47" s="26" t="s">
        <v>75</v>
      </c>
      <c r="C47" s="130">
        <f t="shared" si="4"/>
        <v>0</v>
      </c>
      <c r="D47" s="75">
        <v>0</v>
      </c>
      <c r="E47" s="5">
        <f t="shared" si="5"/>
        <v>0.1</v>
      </c>
      <c r="F47" s="51">
        <f t="shared" si="6"/>
        <v>7.7519379844961239E-2</v>
      </c>
      <c r="G47" s="15">
        <f t="shared" si="7"/>
        <v>0</v>
      </c>
      <c r="H47" s="15"/>
      <c r="I47" s="31"/>
      <c r="J47" s="31"/>
      <c r="K47" s="31"/>
      <c r="L47" s="31"/>
      <c r="M47" s="31"/>
      <c r="N47" s="31"/>
      <c r="O47" s="31"/>
      <c r="P47" s="31"/>
      <c r="Q47" s="106"/>
      <c r="R47" s="106"/>
      <c r="S47" s="106"/>
      <c r="T47" s="106"/>
      <c r="U47" s="106"/>
      <c r="V47" s="106"/>
      <c r="W47" s="106"/>
    </row>
    <row r="48" spans="1:23" s="67" customFormat="1" x14ac:dyDescent="0.25">
      <c r="A48" s="120"/>
      <c r="B48" s="26" t="s">
        <v>76</v>
      </c>
      <c r="C48" s="130">
        <f t="shared" si="4"/>
        <v>0</v>
      </c>
      <c r="D48" s="75">
        <v>0</v>
      </c>
      <c r="E48" s="5">
        <f t="shared" si="5"/>
        <v>0.1</v>
      </c>
      <c r="F48" s="51">
        <f t="shared" si="6"/>
        <v>7.7519379844961239E-2</v>
      </c>
      <c r="G48" s="15">
        <f t="shared" si="7"/>
        <v>0</v>
      </c>
      <c r="H48" s="15"/>
      <c r="I48" s="31"/>
      <c r="J48" s="31"/>
      <c r="K48" s="31"/>
      <c r="L48" s="31"/>
      <c r="M48" s="31"/>
      <c r="N48" s="31"/>
      <c r="O48" s="31"/>
      <c r="P48" s="31"/>
      <c r="Q48" s="106"/>
      <c r="R48" s="106"/>
      <c r="S48" s="106"/>
      <c r="T48" s="106"/>
      <c r="U48" s="106"/>
      <c r="V48" s="106"/>
      <c r="W48" s="106"/>
    </row>
    <row r="49" spans="1:23" s="67" customFormat="1" x14ac:dyDescent="0.25">
      <c r="A49" s="120"/>
      <c r="B49" s="26" t="s">
        <v>77</v>
      </c>
      <c r="C49" s="130">
        <f t="shared" si="4"/>
        <v>0</v>
      </c>
      <c r="D49" s="75">
        <v>0</v>
      </c>
      <c r="E49" s="5">
        <f t="shared" si="5"/>
        <v>0.1</v>
      </c>
      <c r="F49" s="51">
        <f t="shared" si="6"/>
        <v>7.7519379844961239E-2</v>
      </c>
      <c r="G49" s="15">
        <f t="shared" si="7"/>
        <v>0</v>
      </c>
      <c r="H49" s="15"/>
      <c r="I49" s="31"/>
      <c r="J49" s="31"/>
      <c r="K49" s="31"/>
      <c r="L49" s="31"/>
      <c r="M49" s="31"/>
      <c r="N49" s="31"/>
      <c r="O49" s="31"/>
      <c r="P49" s="31"/>
      <c r="Q49" s="106"/>
      <c r="R49" s="106"/>
      <c r="S49" s="106"/>
      <c r="T49" s="106"/>
      <c r="U49" s="106"/>
      <c r="V49" s="106"/>
      <c r="W49" s="106"/>
    </row>
    <row r="50" spans="1:23" s="67" customFormat="1" x14ac:dyDescent="0.25">
      <c r="A50" s="120"/>
      <c r="B50" s="26" t="s">
        <v>78</v>
      </c>
      <c r="C50" s="130">
        <f t="shared" si="4"/>
        <v>41860</v>
      </c>
      <c r="D50" s="75">
        <v>54</v>
      </c>
      <c r="E50" s="5">
        <f t="shared" si="5"/>
        <v>0.1</v>
      </c>
      <c r="F50" s="51">
        <f t="shared" si="6"/>
        <v>7.7519379844961239E-2</v>
      </c>
      <c r="G50" s="15">
        <f t="shared" si="7"/>
        <v>41860.465116279069</v>
      </c>
      <c r="H50" s="15"/>
      <c r="I50" s="31"/>
      <c r="J50" s="31"/>
      <c r="K50" s="31"/>
      <c r="L50" s="31"/>
      <c r="M50" s="31"/>
      <c r="N50" s="31"/>
      <c r="O50" s="31"/>
      <c r="P50" s="31"/>
      <c r="Q50" s="106"/>
      <c r="R50" s="106"/>
      <c r="S50" s="106"/>
      <c r="T50" s="106"/>
      <c r="U50" s="106"/>
      <c r="V50" s="106"/>
      <c r="W50" s="106"/>
    </row>
    <row r="51" spans="1:23" s="67" customFormat="1" x14ac:dyDescent="0.25">
      <c r="A51" s="120"/>
      <c r="B51" s="26" t="s">
        <v>79</v>
      </c>
      <c r="C51" s="130">
        <f t="shared" si="4"/>
        <v>0</v>
      </c>
      <c r="D51" s="75">
        <v>0</v>
      </c>
      <c r="E51" s="5">
        <f t="shared" si="5"/>
        <v>0.1</v>
      </c>
      <c r="F51" s="51">
        <f t="shared" si="6"/>
        <v>7.7519379844961239E-2</v>
      </c>
      <c r="G51" s="15">
        <f t="shared" si="7"/>
        <v>0</v>
      </c>
      <c r="H51" s="15"/>
      <c r="I51" s="31"/>
      <c r="J51" s="31"/>
      <c r="K51" s="31"/>
      <c r="L51" s="31"/>
      <c r="M51" s="31"/>
      <c r="N51" s="31"/>
      <c r="O51" s="31"/>
      <c r="P51" s="31"/>
      <c r="Q51" s="106"/>
      <c r="R51" s="106"/>
      <c r="S51" s="106"/>
      <c r="T51" s="106"/>
      <c r="U51" s="106"/>
      <c r="V51" s="106"/>
      <c r="W51" s="106"/>
    </row>
    <row r="52" spans="1:23" s="67" customFormat="1" x14ac:dyDescent="0.25">
      <c r="A52" s="120"/>
      <c r="B52" s="26" t="s">
        <v>80</v>
      </c>
      <c r="C52" s="130">
        <f t="shared" si="4"/>
        <v>0</v>
      </c>
      <c r="D52" s="75">
        <v>0</v>
      </c>
      <c r="E52" s="5">
        <f t="shared" si="5"/>
        <v>0.1</v>
      </c>
      <c r="F52" s="51">
        <f t="shared" si="6"/>
        <v>7.7519379844961239E-2</v>
      </c>
      <c r="G52" s="15">
        <f t="shared" si="7"/>
        <v>0</v>
      </c>
      <c r="H52" s="15"/>
      <c r="I52" s="31"/>
      <c r="J52" s="31"/>
      <c r="K52" s="31"/>
      <c r="L52" s="31"/>
      <c r="M52" s="31"/>
      <c r="N52" s="31"/>
      <c r="O52" s="31"/>
      <c r="P52" s="31"/>
      <c r="Q52" s="106"/>
      <c r="R52" s="106"/>
      <c r="S52" s="106"/>
      <c r="T52" s="106"/>
      <c r="U52" s="106"/>
      <c r="V52" s="106"/>
      <c r="W52" s="106"/>
    </row>
    <row r="53" spans="1:23" s="67" customFormat="1" x14ac:dyDescent="0.25">
      <c r="A53" s="120"/>
      <c r="B53" s="26" t="s">
        <v>81</v>
      </c>
      <c r="C53" s="130">
        <f t="shared" si="4"/>
        <v>0</v>
      </c>
      <c r="D53" s="75">
        <v>0</v>
      </c>
      <c r="E53" s="5">
        <f t="shared" si="5"/>
        <v>0.1</v>
      </c>
      <c r="F53" s="51">
        <f t="shared" si="6"/>
        <v>7.7519379844961239E-2</v>
      </c>
      <c r="G53" s="15">
        <f t="shared" si="7"/>
        <v>0</v>
      </c>
      <c r="H53" s="15"/>
      <c r="I53" s="31"/>
      <c r="J53" s="31"/>
      <c r="K53" s="31"/>
      <c r="L53" s="31"/>
      <c r="M53" s="31"/>
      <c r="N53" s="31"/>
      <c r="O53" s="31"/>
      <c r="P53" s="31"/>
      <c r="Q53" s="106"/>
      <c r="R53" s="106"/>
      <c r="S53" s="106"/>
      <c r="T53" s="106"/>
      <c r="U53" s="106"/>
      <c r="V53" s="106"/>
      <c r="W53" s="106"/>
    </row>
    <row r="54" spans="1:23" s="67" customFormat="1" x14ac:dyDescent="0.25">
      <c r="A54" s="120"/>
      <c r="B54" s="26" t="s">
        <v>82</v>
      </c>
      <c r="C54" s="130">
        <f t="shared" si="4"/>
        <v>0</v>
      </c>
      <c r="D54" s="75">
        <v>0</v>
      </c>
      <c r="E54" s="5">
        <f t="shared" si="5"/>
        <v>0.1</v>
      </c>
      <c r="F54" s="51">
        <f t="shared" si="6"/>
        <v>7.7519379844961239E-2</v>
      </c>
      <c r="G54" s="15">
        <f t="shared" si="7"/>
        <v>0</v>
      </c>
      <c r="H54" s="15"/>
      <c r="I54" s="31"/>
      <c r="J54" s="31"/>
      <c r="K54" s="31"/>
      <c r="L54" s="31"/>
      <c r="M54" s="31"/>
      <c r="N54" s="31"/>
      <c r="O54" s="31"/>
      <c r="P54" s="31"/>
      <c r="Q54" s="106"/>
      <c r="R54" s="106"/>
      <c r="S54" s="106"/>
      <c r="T54" s="106"/>
      <c r="U54" s="106"/>
      <c r="V54" s="106"/>
      <c r="W54" s="106"/>
    </row>
    <row r="55" spans="1:23" s="67" customFormat="1" x14ac:dyDescent="0.25">
      <c r="A55" s="120"/>
      <c r="B55" s="26" t="s">
        <v>83</v>
      </c>
      <c r="C55" s="130">
        <f t="shared" si="4"/>
        <v>0</v>
      </c>
      <c r="D55" s="75">
        <v>0</v>
      </c>
      <c r="E55" s="5">
        <f t="shared" si="5"/>
        <v>0.1</v>
      </c>
      <c r="F55" s="51">
        <f t="shared" si="6"/>
        <v>7.7519379844961239E-2</v>
      </c>
      <c r="G55" s="15">
        <f t="shared" si="7"/>
        <v>0</v>
      </c>
      <c r="H55" s="15"/>
      <c r="I55" s="31"/>
      <c r="J55" s="31"/>
      <c r="K55" s="31"/>
      <c r="L55" s="31"/>
      <c r="M55" s="31"/>
      <c r="N55" s="31"/>
      <c r="O55" s="31"/>
      <c r="P55" s="31"/>
      <c r="Q55" s="106"/>
      <c r="R55" s="106"/>
      <c r="S55" s="106"/>
      <c r="T55" s="106"/>
      <c r="U55" s="106"/>
      <c r="V55" s="106"/>
      <c r="W55" s="106"/>
    </row>
    <row r="56" spans="1:23" s="67" customFormat="1" x14ac:dyDescent="0.25">
      <c r="A56" s="120"/>
      <c r="B56" s="26" t="s">
        <v>84</v>
      </c>
      <c r="C56" s="130">
        <f t="shared" si="4"/>
        <v>0</v>
      </c>
      <c r="D56" s="75">
        <v>0</v>
      </c>
      <c r="E56" s="5">
        <f t="shared" si="5"/>
        <v>0.1</v>
      </c>
      <c r="F56" s="51">
        <f t="shared" si="6"/>
        <v>7.7519379844961239E-2</v>
      </c>
      <c r="G56" s="15">
        <f t="shared" si="7"/>
        <v>0</v>
      </c>
      <c r="H56" s="15"/>
      <c r="I56" s="31"/>
      <c r="J56" s="31"/>
      <c r="K56" s="31"/>
      <c r="L56" s="31"/>
      <c r="M56" s="31"/>
      <c r="N56" s="31"/>
      <c r="O56" s="31"/>
      <c r="P56" s="31"/>
      <c r="Q56" s="106"/>
      <c r="R56" s="106"/>
      <c r="S56" s="106"/>
      <c r="T56" s="106"/>
      <c r="U56" s="106"/>
      <c r="V56" s="106"/>
      <c r="W56" s="106"/>
    </row>
    <row r="57" spans="1:23" s="67" customFormat="1" x14ac:dyDescent="0.25">
      <c r="A57" s="120"/>
      <c r="B57" s="26" t="s">
        <v>85</v>
      </c>
      <c r="C57" s="130">
        <f t="shared" si="4"/>
        <v>0</v>
      </c>
      <c r="D57" s="75">
        <v>0</v>
      </c>
      <c r="E57" s="5">
        <f t="shared" si="5"/>
        <v>0.1</v>
      </c>
      <c r="F57" s="51">
        <f t="shared" si="6"/>
        <v>7.7519379844961239E-2</v>
      </c>
      <c r="G57" s="15">
        <f t="shared" si="7"/>
        <v>0</v>
      </c>
      <c r="H57" s="15"/>
      <c r="I57" s="31"/>
      <c r="J57" s="31"/>
      <c r="K57" s="31"/>
      <c r="L57" s="31"/>
      <c r="M57" s="31"/>
      <c r="N57" s="31"/>
      <c r="O57" s="31"/>
      <c r="P57" s="31"/>
      <c r="Q57" s="106"/>
      <c r="R57" s="106"/>
      <c r="S57" s="106"/>
      <c r="T57" s="106"/>
      <c r="U57" s="106"/>
      <c r="V57" s="106"/>
      <c r="W57" s="106"/>
    </row>
    <row r="58" spans="1:23" s="67" customFormat="1" x14ac:dyDescent="0.25">
      <c r="A58" s="50"/>
      <c r="B58" s="26" t="s">
        <v>86</v>
      </c>
      <c r="C58" s="130">
        <f t="shared" si="4"/>
        <v>0</v>
      </c>
      <c r="D58" s="75">
        <v>0</v>
      </c>
      <c r="E58" s="5">
        <f t="shared" si="5"/>
        <v>0.1</v>
      </c>
      <c r="F58" s="51">
        <f t="shared" si="6"/>
        <v>7.7519379844961239E-2</v>
      </c>
      <c r="G58" s="15">
        <f t="shared" si="7"/>
        <v>0</v>
      </c>
      <c r="H58" s="15"/>
      <c r="I58" s="31"/>
      <c r="J58" s="31"/>
      <c r="K58" s="31"/>
      <c r="L58" s="31"/>
      <c r="M58" s="31"/>
      <c r="N58" s="31"/>
      <c r="O58" s="31"/>
      <c r="P58" s="31"/>
      <c r="Q58" s="106"/>
      <c r="R58" s="106"/>
      <c r="S58" s="106"/>
      <c r="T58" s="106"/>
      <c r="U58" s="106"/>
      <c r="V58" s="106"/>
      <c r="W58" s="106"/>
    </row>
    <row r="59" spans="1:23" x14ac:dyDescent="0.25">
      <c r="A59" s="105" t="s">
        <v>87</v>
      </c>
      <c r="B59" s="142" t="str">
        <f>A2</f>
        <v>STATION 54</v>
      </c>
      <c r="C59" s="9">
        <f t="shared" si="4"/>
        <v>74418</v>
      </c>
      <c r="D59" s="48">
        <f>SUM(D4:D58)</f>
        <v>96</v>
      </c>
      <c r="E59" s="5">
        <f t="shared" si="5"/>
        <v>0.1</v>
      </c>
      <c r="F59" s="51">
        <f t="shared" si="6"/>
        <v>7.7519379844961239E-2</v>
      </c>
      <c r="G59" s="15">
        <f t="shared" si="7"/>
        <v>74418.604651162794</v>
      </c>
      <c r="H59" s="103"/>
      <c r="I59" s="106"/>
      <c r="J59" s="106"/>
      <c r="K59" s="106"/>
      <c r="L59" s="106"/>
      <c r="M59" s="106"/>
      <c r="N59" s="106"/>
      <c r="O59" s="106"/>
      <c r="P59" s="106"/>
      <c r="Q59" s="106"/>
      <c r="R59" s="106"/>
      <c r="S59" s="106"/>
      <c r="T59" s="106"/>
      <c r="U59" s="106"/>
      <c r="V59" s="106"/>
      <c r="W59" s="106"/>
    </row>
    <row r="60" spans="1:23" ht="23.25"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row>
    <row r="61" spans="1:23"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row>
    <row r="62" spans="1:23"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row>
    <row r="63" spans="1:23"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row>
    <row r="64" spans="1:23"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row>
    <row r="65" spans="1:23"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row>
    <row r="66" spans="1:23"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row>
    <row r="67" spans="1:23"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row>
    <row r="68" spans="1:23"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row>
    <row r="69" spans="1:23"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row>
    <row r="70" spans="1:23"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row>
    <row r="71" spans="1:23"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row>
    <row r="72" spans="1:23"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row>
    <row r="73" spans="1:23"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row>
  </sheetData>
  <mergeCells count="5">
    <mergeCell ref="A1:B1"/>
    <mergeCell ref="A2:B2"/>
    <mergeCell ref="I2:L2"/>
    <mergeCell ref="I12:L12"/>
    <mergeCell ref="I13:P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heetViews>
  <sheetFormatPr defaultColWidth="9.85546875" defaultRowHeight="15.75" customHeight="1" x14ac:dyDescent="0.25"/>
  <cols>
    <col min="1" max="1" width="9.28515625" style="67" customWidth="1"/>
    <col min="2" max="2" width="31.85546875" style="67" customWidth="1"/>
    <col min="3" max="3" width="14.5703125" style="67" customWidth="1"/>
    <col min="4" max="4" width="11" style="67" customWidth="1"/>
    <col min="5" max="5" width="15" style="67" customWidth="1"/>
    <col min="6" max="6" width="13.7109375" style="67" customWidth="1"/>
    <col min="7" max="7" width="11.5703125" style="67" customWidth="1"/>
    <col min="8" max="8" width="2.7109375" style="67" customWidth="1"/>
    <col min="9" max="9" width="2.42578125" style="67" customWidth="1"/>
    <col min="10" max="10" width="2.140625" style="67" customWidth="1"/>
    <col min="11" max="11" width="29.28515625" style="67" customWidth="1"/>
    <col min="12" max="12" width="11.7109375" style="67" customWidth="1"/>
    <col min="13" max="13" width="10.42578125" style="67" customWidth="1"/>
    <col min="14" max="19" width="9.140625" style="67"/>
    <col min="20" max="20" width="11.28515625" style="67" customWidth="1"/>
    <col min="21" max="23" width="9.140625" style="67"/>
  </cols>
  <sheetData>
    <row r="1" spans="1:23" ht="18.75" customHeight="1" x14ac:dyDescent="0.25">
      <c r="A1" s="144" t="s">
        <v>6</v>
      </c>
      <c r="B1" s="145"/>
      <c r="C1" s="4"/>
      <c r="D1" s="4"/>
      <c r="E1" s="4"/>
      <c r="F1" s="4"/>
      <c r="G1" s="4"/>
      <c r="H1" s="106"/>
      <c r="I1" s="59"/>
      <c r="J1" s="59"/>
      <c r="K1" s="59"/>
      <c r="L1" s="59"/>
      <c r="M1" s="106"/>
      <c r="N1" s="106"/>
      <c r="O1" s="106"/>
      <c r="P1" s="106"/>
      <c r="Q1" s="106"/>
      <c r="R1" s="106"/>
      <c r="S1" s="106"/>
      <c r="T1" s="106"/>
      <c r="U1" s="106"/>
      <c r="V1" s="106"/>
      <c r="W1" s="106"/>
    </row>
    <row r="2" spans="1:23" ht="24" customHeight="1" x14ac:dyDescent="0.3">
      <c r="A2" s="168" t="s">
        <v>93</v>
      </c>
      <c r="B2" s="169"/>
      <c r="C2" s="44" t="s">
        <v>8</v>
      </c>
      <c r="D2" s="76">
        <f>S6</f>
        <v>11.3</v>
      </c>
      <c r="E2" s="111"/>
      <c r="F2" s="44" t="s">
        <v>9</v>
      </c>
      <c r="G2" s="127">
        <f>S4</f>
        <v>0.1</v>
      </c>
      <c r="H2" s="109"/>
      <c r="I2" s="148" t="s">
        <v>10</v>
      </c>
      <c r="J2" s="149"/>
      <c r="K2" s="149"/>
      <c r="L2" s="150"/>
      <c r="M2" s="12"/>
      <c r="N2" s="49" t="s">
        <v>11</v>
      </c>
      <c r="O2" s="23"/>
      <c r="P2" s="23"/>
      <c r="Q2" s="23"/>
      <c r="R2" s="23"/>
      <c r="S2" s="23"/>
      <c r="T2" s="23"/>
      <c r="U2" s="43"/>
    </row>
    <row r="3" spans="1:23" ht="32.25" customHeight="1" x14ac:dyDescent="0.25">
      <c r="A3" s="29"/>
      <c r="B3" s="46" t="s">
        <v>12</v>
      </c>
      <c r="C3" s="46" t="s">
        <v>13</v>
      </c>
      <c r="D3" s="138" t="s">
        <v>14</v>
      </c>
      <c r="E3" s="87" t="s">
        <v>15</v>
      </c>
      <c r="F3" s="60" t="s">
        <v>16</v>
      </c>
      <c r="G3" s="60" t="s">
        <v>17</v>
      </c>
      <c r="H3" s="85"/>
      <c r="I3" s="28"/>
      <c r="J3" s="131"/>
      <c r="K3" s="94" t="s">
        <v>18</v>
      </c>
      <c r="L3" s="123">
        <v>50</v>
      </c>
      <c r="M3" s="12"/>
      <c r="N3" s="134" t="s">
        <v>19</v>
      </c>
      <c r="O3" s="23"/>
      <c r="P3" s="23"/>
      <c r="Q3" s="23"/>
      <c r="R3" s="23"/>
      <c r="S3" s="23">
        <f>((L3*L4)*(L5))*(1/1000)</f>
        <v>0.05</v>
      </c>
      <c r="T3" s="23"/>
      <c r="U3" s="43"/>
    </row>
    <row r="4" spans="1:23" s="133" customFormat="1" ht="16.5" customHeight="1" x14ac:dyDescent="0.25">
      <c r="A4" s="120"/>
      <c r="B4" s="26" t="s">
        <v>20</v>
      </c>
      <c r="C4" s="130">
        <f t="shared" ref="C4:C35" si="0">TRUNC(G4)</f>
        <v>17699</v>
      </c>
      <c r="D4" s="75">
        <v>20</v>
      </c>
      <c r="E4" s="5">
        <f t="shared" ref="E4:E35" si="1">$G$2</f>
        <v>0.1</v>
      </c>
      <c r="F4" s="51">
        <f t="shared" ref="F4:F35" si="2">1/$D$2</f>
        <v>8.8495575221238937E-2</v>
      </c>
      <c r="G4" s="69">
        <f t="shared" ref="G4:G35" si="3">((D4/E4)*(F4))*(1000/1)</f>
        <v>17699.115044247788</v>
      </c>
      <c r="H4" s="30"/>
      <c r="I4" s="74"/>
      <c r="J4" s="115"/>
      <c r="K4" s="20" t="s">
        <v>21</v>
      </c>
      <c r="L4" s="35">
        <v>1</v>
      </c>
      <c r="M4" s="12"/>
      <c r="N4" s="134" t="s">
        <v>22</v>
      </c>
      <c r="O4" s="24"/>
      <c r="P4" s="24"/>
      <c r="Q4" s="24"/>
      <c r="R4" s="24"/>
      <c r="S4" s="10">
        <f>S3*L6</f>
        <v>0.1</v>
      </c>
      <c r="T4" s="24"/>
      <c r="U4" s="43"/>
      <c r="V4" s="67"/>
      <c r="W4" s="106"/>
    </row>
    <row r="5" spans="1:23" ht="16.5" customHeight="1" x14ac:dyDescent="0.25">
      <c r="A5" s="120"/>
      <c r="B5" s="26" t="s">
        <v>23</v>
      </c>
      <c r="C5" s="130">
        <f t="shared" si="0"/>
        <v>0</v>
      </c>
      <c r="D5" s="75">
        <v>0</v>
      </c>
      <c r="E5" s="5">
        <f t="shared" si="1"/>
        <v>0.1</v>
      </c>
      <c r="F5" s="51">
        <f t="shared" si="2"/>
        <v>8.8495575221238937E-2</v>
      </c>
      <c r="G5" s="69">
        <f t="shared" si="3"/>
        <v>0</v>
      </c>
      <c r="H5" s="30"/>
      <c r="I5" s="28"/>
      <c r="J5" s="131"/>
      <c r="K5" s="94" t="s">
        <v>24</v>
      </c>
      <c r="L5" s="123">
        <v>1</v>
      </c>
      <c r="M5" s="12"/>
      <c r="N5" s="134" t="s">
        <v>25</v>
      </c>
      <c r="O5" s="23"/>
      <c r="P5" s="23"/>
      <c r="Q5" s="23"/>
      <c r="R5" s="23"/>
      <c r="S5" s="19">
        <f>L7+L8</f>
        <v>113</v>
      </c>
      <c r="T5" s="23"/>
      <c r="U5" s="43"/>
    </row>
    <row r="6" spans="1:23" ht="16.5" customHeight="1" x14ac:dyDescent="0.25">
      <c r="A6" s="120"/>
      <c r="B6" s="26" t="s">
        <v>26</v>
      </c>
      <c r="C6" s="130">
        <f t="shared" si="0"/>
        <v>0</v>
      </c>
      <c r="D6" s="75">
        <v>0</v>
      </c>
      <c r="E6" s="5">
        <f t="shared" si="1"/>
        <v>0.1</v>
      </c>
      <c r="F6" s="51">
        <f t="shared" si="2"/>
        <v>8.8495575221238937E-2</v>
      </c>
      <c r="G6" s="69">
        <f t="shared" si="3"/>
        <v>0</v>
      </c>
      <c r="H6" s="30"/>
      <c r="I6" s="28"/>
      <c r="K6" s="20" t="s">
        <v>27</v>
      </c>
      <c r="L6" s="35">
        <v>2</v>
      </c>
      <c r="M6" s="12"/>
      <c r="N6" s="134" t="s">
        <v>28</v>
      </c>
      <c r="O6" s="23"/>
      <c r="P6" s="23"/>
      <c r="Q6" s="23"/>
      <c r="R6" s="23"/>
      <c r="S6" s="10">
        <f>S5/L7</f>
        <v>11.3</v>
      </c>
      <c r="T6" s="23"/>
    </row>
    <row r="7" spans="1:23" ht="16.5" customHeight="1" x14ac:dyDescent="0.25">
      <c r="A7" s="120"/>
      <c r="B7" s="26" t="s">
        <v>29</v>
      </c>
      <c r="C7" s="130">
        <f t="shared" si="0"/>
        <v>0</v>
      </c>
      <c r="D7" s="75">
        <v>0</v>
      </c>
      <c r="E7" s="5">
        <f t="shared" si="1"/>
        <v>0.1</v>
      </c>
      <c r="F7" s="51">
        <f t="shared" si="2"/>
        <v>8.8495575221238937E-2</v>
      </c>
      <c r="G7" s="69">
        <f t="shared" si="3"/>
        <v>0</v>
      </c>
      <c r="H7" s="30"/>
      <c r="I7" s="28"/>
      <c r="K7" s="20" t="s">
        <v>30</v>
      </c>
      <c r="L7" s="35">
        <v>10</v>
      </c>
      <c r="M7" s="12"/>
      <c r="N7" s="134" t="s">
        <v>31</v>
      </c>
      <c r="O7" s="23"/>
      <c r="P7" s="23"/>
      <c r="Q7" s="23"/>
      <c r="R7" s="23"/>
      <c r="S7" s="23"/>
      <c r="T7" s="23"/>
    </row>
    <row r="8" spans="1:23" ht="16.5" customHeight="1" x14ac:dyDescent="0.25">
      <c r="A8" s="120"/>
      <c r="B8" s="26" t="s">
        <v>32</v>
      </c>
      <c r="C8" s="130">
        <f t="shared" si="0"/>
        <v>0</v>
      </c>
      <c r="D8" s="75">
        <v>0</v>
      </c>
      <c r="E8" s="5">
        <f t="shared" si="1"/>
        <v>0.1</v>
      </c>
      <c r="F8" s="51">
        <f t="shared" si="2"/>
        <v>8.8495575221238937E-2</v>
      </c>
      <c r="G8" s="69">
        <f t="shared" si="3"/>
        <v>0</v>
      </c>
      <c r="H8" s="30"/>
      <c r="I8" s="117"/>
      <c r="J8" s="77"/>
      <c r="K8" s="97" t="s">
        <v>33</v>
      </c>
      <c r="L8" s="35">
        <v>103</v>
      </c>
      <c r="M8" s="12"/>
      <c r="N8" s="134" t="s">
        <v>34</v>
      </c>
      <c r="O8" s="23"/>
      <c r="P8" s="23"/>
      <c r="Q8" s="23"/>
      <c r="R8" s="23"/>
      <c r="S8" s="23"/>
      <c r="T8" s="23"/>
    </row>
    <row r="9" spans="1:23" x14ac:dyDescent="0.25">
      <c r="A9" s="120"/>
      <c r="B9" s="26" t="s">
        <v>35</v>
      </c>
      <c r="C9" s="130">
        <f t="shared" si="0"/>
        <v>0</v>
      </c>
      <c r="D9" s="75">
        <v>0</v>
      </c>
      <c r="E9" s="5">
        <f t="shared" si="1"/>
        <v>0.1</v>
      </c>
      <c r="F9" s="51">
        <f t="shared" si="2"/>
        <v>8.8495575221238937E-2</v>
      </c>
      <c r="G9" s="69">
        <f t="shared" si="3"/>
        <v>0</v>
      </c>
      <c r="H9" s="69"/>
      <c r="I9" s="92"/>
      <c r="J9" s="92"/>
      <c r="K9" s="92"/>
      <c r="L9" s="92"/>
      <c r="M9" s="106"/>
      <c r="N9" s="95"/>
    </row>
    <row r="10" spans="1:23" x14ac:dyDescent="0.25">
      <c r="A10" s="120"/>
      <c r="B10" s="26" t="s">
        <v>36</v>
      </c>
      <c r="C10" s="130">
        <f t="shared" si="0"/>
        <v>0</v>
      </c>
      <c r="D10" s="75">
        <v>0</v>
      </c>
      <c r="E10" s="5">
        <f t="shared" si="1"/>
        <v>0.1</v>
      </c>
      <c r="F10" s="51">
        <f t="shared" si="2"/>
        <v>8.8495575221238937E-2</v>
      </c>
      <c r="G10" s="69">
        <f t="shared" si="3"/>
        <v>0</v>
      </c>
      <c r="H10" s="69"/>
      <c r="I10" s="106"/>
      <c r="J10" s="106"/>
      <c r="K10" s="106"/>
      <c r="L10" s="106"/>
      <c r="M10" s="106"/>
    </row>
    <row r="11" spans="1:23" x14ac:dyDescent="0.25">
      <c r="A11" s="120"/>
      <c r="B11" s="26" t="s">
        <v>37</v>
      </c>
      <c r="C11" s="130">
        <f t="shared" si="0"/>
        <v>0</v>
      </c>
      <c r="D11" s="75">
        <v>0</v>
      </c>
      <c r="E11" s="5">
        <f t="shared" si="1"/>
        <v>0.1</v>
      </c>
      <c r="F11" s="51">
        <f t="shared" si="2"/>
        <v>8.8495575221238937E-2</v>
      </c>
      <c r="G11" s="69">
        <f t="shared" si="3"/>
        <v>0</v>
      </c>
      <c r="H11" s="69"/>
      <c r="I11" s="4"/>
      <c r="J11" s="4"/>
      <c r="K11" s="4"/>
      <c r="L11" s="4"/>
      <c r="M11" s="4"/>
      <c r="N11" s="65"/>
      <c r="O11" s="65"/>
      <c r="P11" s="65"/>
    </row>
    <row r="12" spans="1:23" x14ac:dyDescent="0.25">
      <c r="A12" s="120"/>
      <c r="B12" s="26" t="s">
        <v>38</v>
      </c>
      <c r="C12" s="130">
        <f t="shared" si="0"/>
        <v>12389</v>
      </c>
      <c r="D12" s="75">
        <v>14</v>
      </c>
      <c r="E12" s="5">
        <f t="shared" si="1"/>
        <v>0.1</v>
      </c>
      <c r="F12" s="51">
        <f t="shared" si="2"/>
        <v>8.8495575221238937E-2</v>
      </c>
      <c r="G12" s="69">
        <f t="shared" si="3"/>
        <v>12389.380530973451</v>
      </c>
      <c r="H12" s="17"/>
      <c r="I12" s="151" t="s">
        <v>39</v>
      </c>
      <c r="J12" s="152"/>
      <c r="K12" s="152"/>
      <c r="L12" s="152"/>
      <c r="M12" s="152"/>
      <c r="N12" s="14"/>
      <c r="O12" s="14"/>
      <c r="P12" s="37"/>
      <c r="Q12" s="39"/>
    </row>
    <row r="13" spans="1:23" x14ac:dyDescent="0.25">
      <c r="A13" s="120"/>
      <c r="B13" s="26" t="s">
        <v>40</v>
      </c>
      <c r="C13" s="130">
        <f t="shared" si="0"/>
        <v>0</v>
      </c>
      <c r="D13" s="75">
        <v>0</v>
      </c>
      <c r="E13" s="5">
        <f t="shared" si="1"/>
        <v>0.1</v>
      </c>
      <c r="F13" s="51">
        <f t="shared" si="2"/>
        <v>8.8495575221238937E-2</v>
      </c>
      <c r="G13" s="69">
        <f t="shared" si="3"/>
        <v>0</v>
      </c>
      <c r="H13" s="17"/>
      <c r="I13" s="157" t="s">
        <v>41</v>
      </c>
      <c r="J13" s="154"/>
      <c r="K13" s="154"/>
      <c r="L13" s="154"/>
      <c r="M13" s="154"/>
      <c r="N13" s="154"/>
      <c r="O13" s="154"/>
      <c r="P13" s="158"/>
      <c r="Q13" s="39"/>
    </row>
    <row r="14" spans="1:23" x14ac:dyDescent="0.25">
      <c r="A14" s="120"/>
      <c r="B14" s="26" t="s">
        <v>42</v>
      </c>
      <c r="C14" s="130">
        <f t="shared" si="0"/>
        <v>7079</v>
      </c>
      <c r="D14" s="75">
        <v>8</v>
      </c>
      <c r="E14" s="5">
        <f t="shared" si="1"/>
        <v>0.1</v>
      </c>
      <c r="F14" s="51">
        <f t="shared" si="2"/>
        <v>8.8495575221238937E-2</v>
      </c>
      <c r="G14" s="69">
        <f t="shared" si="3"/>
        <v>7079.646017699115</v>
      </c>
      <c r="H14" s="17"/>
      <c r="I14" s="86"/>
      <c r="J14" s="31"/>
      <c r="K14" s="31"/>
      <c r="L14" s="31"/>
      <c r="M14" s="31"/>
      <c r="N14" s="31"/>
      <c r="O14" s="31"/>
      <c r="P14" s="114"/>
      <c r="Q14" s="78"/>
      <c r="R14" s="106"/>
      <c r="S14" s="106"/>
      <c r="T14" s="106"/>
      <c r="U14" s="106"/>
      <c r="V14" s="106"/>
      <c r="W14" s="106"/>
    </row>
    <row r="15" spans="1:23" x14ac:dyDescent="0.25">
      <c r="A15" s="120"/>
      <c r="B15" s="26" t="s">
        <v>43</v>
      </c>
      <c r="C15" s="130">
        <f t="shared" si="0"/>
        <v>0</v>
      </c>
      <c r="D15" s="75">
        <v>0</v>
      </c>
      <c r="E15" s="5">
        <f t="shared" si="1"/>
        <v>0.1</v>
      </c>
      <c r="F15" s="51">
        <f t="shared" si="2"/>
        <v>8.8495575221238937E-2</v>
      </c>
      <c r="G15" s="69">
        <f t="shared" si="3"/>
        <v>0</v>
      </c>
      <c r="H15" s="17"/>
      <c r="I15" s="86"/>
      <c r="J15" s="31"/>
      <c r="K15" s="31"/>
      <c r="L15" s="31"/>
      <c r="M15" s="31"/>
      <c r="N15" s="31"/>
      <c r="O15" s="31"/>
      <c r="P15" s="114"/>
      <c r="Q15" s="78"/>
      <c r="R15" s="106"/>
      <c r="S15" s="106"/>
      <c r="T15" s="106"/>
      <c r="U15" s="106"/>
      <c r="V15" s="106"/>
      <c r="W15" s="106"/>
    </row>
    <row r="16" spans="1:23" x14ac:dyDescent="0.25">
      <c r="A16" s="120"/>
      <c r="B16" s="26" t="s">
        <v>44</v>
      </c>
      <c r="C16" s="130">
        <f t="shared" si="0"/>
        <v>0</v>
      </c>
      <c r="D16" s="75">
        <v>0</v>
      </c>
      <c r="E16" s="5">
        <f t="shared" si="1"/>
        <v>0.1</v>
      </c>
      <c r="F16" s="51">
        <f t="shared" si="2"/>
        <v>8.8495575221238937E-2</v>
      </c>
      <c r="G16" s="69">
        <f t="shared" si="3"/>
        <v>0</v>
      </c>
      <c r="H16" s="17"/>
      <c r="I16" s="86"/>
      <c r="J16" s="31"/>
      <c r="K16" s="31"/>
      <c r="L16" s="31"/>
      <c r="M16" s="31"/>
      <c r="N16" s="31"/>
      <c r="O16" s="31"/>
      <c r="P16" s="114"/>
      <c r="Q16" s="78"/>
      <c r="R16" s="106"/>
      <c r="S16" s="106"/>
      <c r="T16" s="106"/>
      <c r="U16" s="106"/>
      <c r="V16" s="106"/>
      <c r="W16" s="106"/>
    </row>
    <row r="17" spans="1:23" x14ac:dyDescent="0.25">
      <c r="A17" s="120"/>
      <c r="B17" s="26" t="s">
        <v>45</v>
      </c>
      <c r="C17" s="130">
        <f t="shared" si="0"/>
        <v>5309</v>
      </c>
      <c r="D17" s="75">
        <v>6</v>
      </c>
      <c r="E17" s="5">
        <f t="shared" si="1"/>
        <v>0.1</v>
      </c>
      <c r="F17" s="51">
        <f t="shared" si="2"/>
        <v>8.8495575221238937E-2</v>
      </c>
      <c r="G17" s="69">
        <f t="shared" si="3"/>
        <v>5309.7345132743367</v>
      </c>
      <c r="H17" s="17"/>
      <c r="I17" s="91"/>
      <c r="J17" s="96"/>
      <c r="K17" s="96"/>
      <c r="L17" s="96"/>
      <c r="M17" s="96"/>
      <c r="N17" s="96"/>
      <c r="O17" s="96"/>
      <c r="P17" s="82"/>
      <c r="Q17" s="78"/>
      <c r="R17" s="106"/>
      <c r="S17" s="106"/>
      <c r="T17" s="106"/>
      <c r="U17" s="106"/>
      <c r="V17" s="106"/>
      <c r="W17" s="106"/>
    </row>
    <row r="18" spans="1:23" s="67" customFormat="1" x14ac:dyDescent="0.25">
      <c r="A18" s="120"/>
      <c r="B18" s="26" t="s">
        <v>46</v>
      </c>
      <c r="C18" s="130">
        <f t="shared" si="0"/>
        <v>0</v>
      </c>
      <c r="D18" s="75">
        <v>0</v>
      </c>
      <c r="E18" s="5">
        <f t="shared" si="1"/>
        <v>0.1</v>
      </c>
      <c r="F18" s="51">
        <f t="shared" si="2"/>
        <v>8.8495575221238937E-2</v>
      </c>
      <c r="G18" s="69">
        <f t="shared" si="3"/>
        <v>0</v>
      </c>
      <c r="H18" s="69"/>
      <c r="I18" s="14"/>
      <c r="J18" s="14"/>
      <c r="K18" s="14"/>
      <c r="L18" s="14"/>
      <c r="M18" s="14"/>
      <c r="N18" s="14"/>
      <c r="O18" s="14"/>
      <c r="P18" s="14"/>
      <c r="Q18" s="106"/>
      <c r="R18" s="106"/>
      <c r="S18" s="106"/>
      <c r="T18" s="106"/>
      <c r="U18" s="106"/>
      <c r="V18" s="106"/>
      <c r="W18" s="106"/>
    </row>
    <row r="19" spans="1:23" s="67" customFormat="1" x14ac:dyDescent="0.25">
      <c r="A19" s="120"/>
      <c r="B19" s="26" t="s">
        <v>47</v>
      </c>
      <c r="C19" s="130">
        <f t="shared" si="0"/>
        <v>0</v>
      </c>
      <c r="D19" s="75">
        <v>0</v>
      </c>
      <c r="E19" s="5">
        <f t="shared" si="1"/>
        <v>0.1</v>
      </c>
      <c r="F19" s="51">
        <f t="shared" si="2"/>
        <v>8.8495575221238937E-2</v>
      </c>
      <c r="G19" s="69">
        <f t="shared" si="3"/>
        <v>0</v>
      </c>
      <c r="H19" s="69"/>
      <c r="I19" s="31"/>
      <c r="J19" s="31"/>
      <c r="K19" s="31"/>
      <c r="L19" s="31"/>
      <c r="M19" s="31"/>
      <c r="N19" s="31"/>
      <c r="O19" s="31"/>
      <c r="P19" s="31"/>
      <c r="Q19" s="106"/>
      <c r="R19" s="106"/>
      <c r="S19" s="106"/>
      <c r="T19" s="106"/>
      <c r="U19" s="106"/>
      <c r="V19" s="106"/>
      <c r="W19" s="106"/>
    </row>
    <row r="20" spans="1:23" s="67" customFormat="1" x14ac:dyDescent="0.25">
      <c r="A20" s="120"/>
      <c r="B20" s="26" t="s">
        <v>48</v>
      </c>
      <c r="C20" s="130">
        <f t="shared" si="0"/>
        <v>0</v>
      </c>
      <c r="D20" s="75">
        <v>0</v>
      </c>
      <c r="E20" s="5">
        <f t="shared" si="1"/>
        <v>0.1</v>
      </c>
      <c r="F20" s="51">
        <f t="shared" si="2"/>
        <v>8.8495575221238937E-2</v>
      </c>
      <c r="G20" s="69">
        <f t="shared" si="3"/>
        <v>0</v>
      </c>
      <c r="H20" s="69"/>
      <c r="I20" s="31"/>
      <c r="J20" s="31"/>
      <c r="K20" s="31"/>
      <c r="L20" s="31"/>
      <c r="M20" s="31"/>
      <c r="N20" s="31"/>
      <c r="O20" s="31"/>
      <c r="P20" s="31"/>
      <c r="Q20" s="106"/>
      <c r="R20" s="106"/>
      <c r="S20" s="106"/>
      <c r="T20" s="106"/>
      <c r="U20" s="106"/>
      <c r="V20" s="106"/>
      <c r="W20" s="106"/>
    </row>
    <row r="21" spans="1:23" s="67" customFormat="1" x14ac:dyDescent="0.25">
      <c r="A21" s="120"/>
      <c r="B21" s="26" t="s">
        <v>49</v>
      </c>
      <c r="C21" s="130">
        <f t="shared" si="0"/>
        <v>1769</v>
      </c>
      <c r="D21" s="75">
        <v>2</v>
      </c>
      <c r="E21" s="5">
        <f t="shared" si="1"/>
        <v>0.1</v>
      </c>
      <c r="F21" s="51">
        <f t="shared" si="2"/>
        <v>8.8495575221238937E-2</v>
      </c>
      <c r="G21" s="69">
        <f t="shared" si="3"/>
        <v>1769.9115044247787</v>
      </c>
      <c r="H21" s="69"/>
      <c r="I21" s="31"/>
      <c r="J21" s="31"/>
      <c r="K21" s="31"/>
      <c r="L21" s="31"/>
      <c r="M21" s="31"/>
      <c r="N21" s="31"/>
      <c r="O21" s="31"/>
      <c r="P21" s="31"/>
      <c r="Q21" s="106"/>
      <c r="R21" s="106"/>
      <c r="S21" s="106"/>
      <c r="T21" s="106"/>
      <c r="U21" s="106"/>
      <c r="V21" s="106"/>
      <c r="W21" s="106"/>
    </row>
    <row r="22" spans="1:23" s="67" customFormat="1" x14ac:dyDescent="0.25">
      <c r="A22" s="120"/>
      <c r="B22" s="26" t="s">
        <v>50</v>
      </c>
      <c r="C22" s="130">
        <f t="shared" si="0"/>
        <v>0</v>
      </c>
      <c r="D22" s="75">
        <v>0</v>
      </c>
      <c r="E22" s="5">
        <f t="shared" si="1"/>
        <v>0.1</v>
      </c>
      <c r="F22" s="51">
        <f t="shared" si="2"/>
        <v>8.8495575221238937E-2</v>
      </c>
      <c r="G22" s="69">
        <f t="shared" si="3"/>
        <v>0</v>
      </c>
      <c r="H22" s="69"/>
      <c r="I22" s="31"/>
      <c r="J22" s="31"/>
      <c r="K22" s="31"/>
      <c r="L22" s="31"/>
      <c r="M22" s="31"/>
      <c r="N22" s="31"/>
      <c r="O22" s="31"/>
      <c r="P22" s="31"/>
      <c r="Q22" s="106"/>
      <c r="R22" s="106"/>
      <c r="S22" s="106"/>
      <c r="T22" s="106"/>
      <c r="U22" s="106"/>
      <c r="V22" s="106"/>
      <c r="W22" s="106"/>
    </row>
    <row r="23" spans="1:23" s="67" customFormat="1" x14ac:dyDescent="0.25">
      <c r="A23" s="120"/>
      <c r="B23" s="26" t="s">
        <v>51</v>
      </c>
      <c r="C23" s="130">
        <f t="shared" si="0"/>
        <v>0</v>
      </c>
      <c r="D23" s="75">
        <v>0</v>
      </c>
      <c r="E23" s="5">
        <f t="shared" si="1"/>
        <v>0.1</v>
      </c>
      <c r="F23" s="51">
        <f t="shared" si="2"/>
        <v>8.8495575221238937E-2</v>
      </c>
      <c r="G23" s="69">
        <f t="shared" si="3"/>
        <v>0</v>
      </c>
      <c r="H23" s="69"/>
      <c r="I23" s="31"/>
      <c r="J23" s="31"/>
      <c r="K23" s="31"/>
      <c r="L23" s="31"/>
      <c r="M23" s="31"/>
      <c r="N23" s="31"/>
      <c r="O23" s="31"/>
      <c r="P23" s="31"/>
      <c r="Q23" s="106"/>
      <c r="R23" s="106"/>
      <c r="S23" s="106"/>
      <c r="T23" s="106"/>
      <c r="U23" s="106"/>
      <c r="V23" s="106"/>
      <c r="W23" s="106"/>
    </row>
    <row r="24" spans="1:23" s="67" customFormat="1" x14ac:dyDescent="0.25">
      <c r="A24" s="120"/>
      <c r="B24" s="26" t="s">
        <v>52</v>
      </c>
      <c r="C24" s="130">
        <f t="shared" si="0"/>
        <v>0</v>
      </c>
      <c r="D24" s="75">
        <v>0</v>
      </c>
      <c r="E24" s="5">
        <f t="shared" si="1"/>
        <v>0.1</v>
      </c>
      <c r="F24" s="51">
        <f t="shared" si="2"/>
        <v>8.8495575221238937E-2</v>
      </c>
      <c r="G24" s="69">
        <f t="shared" si="3"/>
        <v>0</v>
      </c>
      <c r="H24" s="69"/>
      <c r="I24" s="31"/>
      <c r="J24" s="31"/>
      <c r="K24" s="31"/>
      <c r="L24" s="31"/>
      <c r="M24" s="31"/>
      <c r="N24" s="31"/>
      <c r="O24" s="31"/>
      <c r="P24" s="31"/>
      <c r="Q24" s="106"/>
      <c r="R24" s="106"/>
      <c r="S24" s="106"/>
      <c r="T24" s="106"/>
      <c r="U24" s="106"/>
      <c r="V24" s="106"/>
      <c r="W24" s="106"/>
    </row>
    <row r="25" spans="1:23" s="67" customFormat="1" x14ac:dyDescent="0.25">
      <c r="A25" s="120"/>
      <c r="B25" s="26" t="s">
        <v>53</v>
      </c>
      <c r="C25" s="130">
        <f t="shared" si="0"/>
        <v>0</v>
      </c>
      <c r="D25" s="75">
        <v>0</v>
      </c>
      <c r="E25" s="5">
        <f t="shared" si="1"/>
        <v>0.1</v>
      </c>
      <c r="F25" s="51">
        <f t="shared" si="2"/>
        <v>8.8495575221238937E-2</v>
      </c>
      <c r="G25" s="69">
        <f t="shared" si="3"/>
        <v>0</v>
      </c>
      <c r="H25" s="69"/>
      <c r="I25" s="31"/>
      <c r="J25" s="31"/>
      <c r="K25" s="31"/>
      <c r="L25" s="31"/>
      <c r="M25" s="31"/>
      <c r="N25" s="31"/>
      <c r="O25" s="31"/>
      <c r="P25" s="31"/>
      <c r="Q25" s="106"/>
      <c r="R25" s="106"/>
      <c r="S25" s="106"/>
      <c r="T25" s="106"/>
      <c r="U25" s="106"/>
      <c r="V25" s="106"/>
      <c r="W25" s="106"/>
    </row>
    <row r="26" spans="1:23" s="67" customFormat="1" x14ac:dyDescent="0.25">
      <c r="A26" s="120"/>
      <c r="B26" s="26" t="s">
        <v>54</v>
      </c>
      <c r="C26" s="130">
        <f t="shared" si="0"/>
        <v>0</v>
      </c>
      <c r="D26" s="75">
        <v>0</v>
      </c>
      <c r="E26" s="5">
        <f t="shared" si="1"/>
        <v>0.1</v>
      </c>
      <c r="F26" s="51">
        <f t="shared" si="2"/>
        <v>8.8495575221238937E-2</v>
      </c>
      <c r="G26" s="69">
        <f t="shared" si="3"/>
        <v>0</v>
      </c>
      <c r="H26" s="69"/>
      <c r="I26" s="31"/>
      <c r="J26" s="31"/>
      <c r="K26" s="31"/>
      <c r="L26" s="31"/>
      <c r="M26" s="31"/>
      <c r="N26" s="31"/>
      <c r="O26" s="31"/>
      <c r="P26" s="31"/>
      <c r="Q26" s="106"/>
      <c r="R26" s="106"/>
      <c r="S26" s="106"/>
      <c r="T26" s="106"/>
      <c r="U26" s="106"/>
      <c r="V26" s="106"/>
      <c r="W26" s="106"/>
    </row>
    <row r="27" spans="1:23" s="67" customFormat="1" x14ac:dyDescent="0.25">
      <c r="A27" s="120"/>
      <c r="B27" s="26" t="s">
        <v>55</v>
      </c>
      <c r="C27" s="130">
        <f t="shared" si="0"/>
        <v>0</v>
      </c>
      <c r="D27" s="75">
        <v>0</v>
      </c>
      <c r="E27" s="5">
        <f t="shared" si="1"/>
        <v>0.1</v>
      </c>
      <c r="F27" s="51">
        <f t="shared" si="2"/>
        <v>8.8495575221238937E-2</v>
      </c>
      <c r="G27" s="69">
        <f t="shared" si="3"/>
        <v>0</v>
      </c>
      <c r="H27" s="69"/>
      <c r="I27" s="31"/>
      <c r="J27" s="31"/>
      <c r="K27" s="31"/>
      <c r="L27" s="31"/>
      <c r="M27" s="31"/>
      <c r="N27" s="31"/>
      <c r="O27" s="31"/>
      <c r="P27" s="31"/>
      <c r="Q27" s="106"/>
      <c r="R27" s="106"/>
      <c r="S27" s="106"/>
      <c r="T27" s="106"/>
      <c r="U27" s="106"/>
      <c r="V27" s="106"/>
      <c r="W27" s="106"/>
    </row>
    <row r="28" spans="1:23" s="67" customFormat="1" x14ac:dyDescent="0.25">
      <c r="A28" s="120"/>
      <c r="B28" s="26" t="s">
        <v>56</v>
      </c>
      <c r="C28" s="130">
        <f t="shared" si="0"/>
        <v>0</v>
      </c>
      <c r="D28" s="75">
        <v>0</v>
      </c>
      <c r="E28" s="5">
        <f t="shared" si="1"/>
        <v>0.1</v>
      </c>
      <c r="F28" s="51">
        <f t="shared" si="2"/>
        <v>8.8495575221238937E-2</v>
      </c>
      <c r="G28" s="69">
        <f t="shared" si="3"/>
        <v>0</v>
      </c>
      <c r="H28" s="69"/>
      <c r="I28" s="31"/>
      <c r="J28" s="31"/>
      <c r="K28" s="31"/>
      <c r="L28" s="31"/>
      <c r="M28" s="31"/>
      <c r="N28" s="31"/>
      <c r="O28" s="31"/>
      <c r="P28" s="31"/>
      <c r="Q28" s="106"/>
      <c r="R28" s="106"/>
      <c r="S28" s="106"/>
      <c r="T28" s="106"/>
      <c r="U28" s="106"/>
      <c r="V28" s="106"/>
      <c r="W28" s="106"/>
    </row>
    <row r="29" spans="1:23" s="67" customFormat="1" x14ac:dyDescent="0.25">
      <c r="A29" s="120"/>
      <c r="B29" s="26" t="s">
        <v>57</v>
      </c>
      <c r="C29" s="130">
        <f t="shared" si="0"/>
        <v>884</v>
      </c>
      <c r="D29" s="75">
        <v>1</v>
      </c>
      <c r="E29" s="5">
        <f t="shared" si="1"/>
        <v>0.1</v>
      </c>
      <c r="F29" s="51">
        <f t="shared" si="2"/>
        <v>8.8495575221238937E-2</v>
      </c>
      <c r="G29" s="69">
        <f t="shared" si="3"/>
        <v>884.95575221238937</v>
      </c>
      <c r="H29" s="69"/>
      <c r="I29" s="31"/>
      <c r="J29" s="31"/>
      <c r="K29" s="31"/>
      <c r="L29" s="31"/>
      <c r="M29" s="31"/>
      <c r="N29" s="31"/>
      <c r="O29" s="31"/>
      <c r="P29" s="31"/>
      <c r="Q29" s="106"/>
      <c r="R29" s="106"/>
      <c r="S29" s="106"/>
      <c r="T29" s="106"/>
      <c r="U29" s="106"/>
      <c r="V29" s="106"/>
      <c r="W29" s="106"/>
    </row>
    <row r="30" spans="1:23" s="67" customFormat="1" x14ac:dyDescent="0.25">
      <c r="A30" s="120"/>
      <c r="B30" s="26" t="s">
        <v>58</v>
      </c>
      <c r="C30" s="130">
        <f t="shared" si="0"/>
        <v>0</v>
      </c>
      <c r="D30" s="75">
        <v>0</v>
      </c>
      <c r="E30" s="5">
        <f t="shared" si="1"/>
        <v>0.1</v>
      </c>
      <c r="F30" s="51">
        <f t="shared" si="2"/>
        <v>8.8495575221238937E-2</v>
      </c>
      <c r="G30" s="69">
        <f t="shared" si="3"/>
        <v>0</v>
      </c>
      <c r="H30" s="69"/>
      <c r="I30" s="31"/>
      <c r="J30" s="31"/>
      <c r="K30" s="31"/>
      <c r="L30" s="31"/>
      <c r="M30" s="31"/>
      <c r="N30" s="31"/>
      <c r="O30" s="31"/>
      <c r="P30" s="31"/>
      <c r="Q30" s="106"/>
      <c r="R30" s="106"/>
      <c r="S30" s="106"/>
      <c r="T30" s="106"/>
      <c r="U30" s="106"/>
      <c r="V30" s="106"/>
      <c r="W30" s="106"/>
    </row>
    <row r="31" spans="1:23" s="67" customFormat="1" x14ac:dyDescent="0.25">
      <c r="A31" s="120"/>
      <c r="B31" s="26" t="s">
        <v>59</v>
      </c>
      <c r="C31" s="130">
        <f t="shared" si="0"/>
        <v>0</v>
      </c>
      <c r="D31" s="75">
        <v>0</v>
      </c>
      <c r="E31" s="5">
        <f t="shared" si="1"/>
        <v>0.1</v>
      </c>
      <c r="F31" s="51">
        <f t="shared" si="2"/>
        <v>8.8495575221238937E-2</v>
      </c>
      <c r="G31" s="69">
        <f t="shared" si="3"/>
        <v>0</v>
      </c>
      <c r="H31" s="69"/>
      <c r="I31" s="31"/>
      <c r="J31" s="31"/>
      <c r="K31" s="31"/>
      <c r="L31" s="31"/>
      <c r="M31" s="31"/>
      <c r="N31" s="31"/>
      <c r="O31" s="31"/>
      <c r="P31" s="31"/>
      <c r="Q31" s="106"/>
      <c r="R31" s="106"/>
      <c r="S31" s="106"/>
      <c r="T31" s="106"/>
      <c r="U31" s="106"/>
      <c r="V31" s="106"/>
      <c r="W31" s="106"/>
    </row>
    <row r="32" spans="1:23" s="67" customFormat="1" x14ac:dyDescent="0.25">
      <c r="A32" s="120"/>
      <c r="B32" s="26" t="s">
        <v>60</v>
      </c>
      <c r="C32" s="130">
        <f t="shared" si="0"/>
        <v>0</v>
      </c>
      <c r="D32" s="75">
        <v>0</v>
      </c>
      <c r="E32" s="5">
        <f t="shared" si="1"/>
        <v>0.1</v>
      </c>
      <c r="F32" s="51">
        <f t="shared" si="2"/>
        <v>8.8495575221238937E-2</v>
      </c>
      <c r="G32" s="69">
        <f t="shared" si="3"/>
        <v>0</v>
      </c>
      <c r="H32" s="69"/>
      <c r="I32" s="31"/>
      <c r="J32" s="31"/>
      <c r="K32" s="31"/>
      <c r="L32" s="31"/>
      <c r="M32" s="31"/>
      <c r="N32" s="31"/>
      <c r="O32" s="31"/>
      <c r="P32" s="31"/>
      <c r="Q32" s="106"/>
      <c r="R32" s="106"/>
      <c r="S32" s="106"/>
      <c r="T32" s="106"/>
      <c r="U32" s="106"/>
      <c r="V32" s="106"/>
      <c r="W32" s="106"/>
    </row>
    <row r="33" spans="1:23" s="67" customFormat="1" x14ac:dyDescent="0.25">
      <c r="A33" s="120"/>
      <c r="B33" s="26" t="s">
        <v>61</v>
      </c>
      <c r="C33" s="130">
        <f t="shared" si="0"/>
        <v>2654</v>
      </c>
      <c r="D33" s="75">
        <v>3</v>
      </c>
      <c r="E33" s="5">
        <f t="shared" si="1"/>
        <v>0.1</v>
      </c>
      <c r="F33" s="51">
        <f t="shared" si="2"/>
        <v>8.8495575221238937E-2</v>
      </c>
      <c r="G33" s="69">
        <f t="shared" si="3"/>
        <v>2654.8672566371683</v>
      </c>
      <c r="H33" s="69"/>
      <c r="I33" s="31"/>
      <c r="J33" s="31"/>
      <c r="K33" s="31"/>
      <c r="L33" s="31"/>
      <c r="M33" s="31"/>
      <c r="N33" s="31"/>
      <c r="O33" s="31"/>
      <c r="P33" s="31"/>
      <c r="Q33" s="106"/>
      <c r="R33" s="106"/>
      <c r="S33" s="106"/>
      <c r="T33" s="106"/>
      <c r="U33" s="106"/>
      <c r="V33" s="106"/>
      <c r="W33" s="106"/>
    </row>
    <row r="34" spans="1:23" s="67" customFormat="1" x14ac:dyDescent="0.25">
      <c r="A34" s="120"/>
      <c r="B34" s="26" t="s">
        <v>62</v>
      </c>
      <c r="C34" s="130">
        <f t="shared" si="0"/>
        <v>0</v>
      </c>
      <c r="D34" s="75">
        <v>0</v>
      </c>
      <c r="E34" s="5">
        <f t="shared" si="1"/>
        <v>0.1</v>
      </c>
      <c r="F34" s="51">
        <f t="shared" si="2"/>
        <v>8.8495575221238937E-2</v>
      </c>
      <c r="G34" s="69">
        <f t="shared" si="3"/>
        <v>0</v>
      </c>
      <c r="H34" s="69"/>
      <c r="I34" s="31"/>
      <c r="J34" s="31"/>
      <c r="K34" s="31"/>
      <c r="L34" s="31"/>
      <c r="M34" s="31"/>
      <c r="N34" s="31"/>
      <c r="O34" s="31"/>
      <c r="P34" s="31"/>
      <c r="Q34" s="106"/>
      <c r="R34" s="106"/>
      <c r="S34" s="106"/>
      <c r="T34" s="106"/>
      <c r="U34" s="106"/>
      <c r="V34" s="106"/>
      <c r="W34" s="106"/>
    </row>
    <row r="35" spans="1:23" s="67" customFormat="1" x14ac:dyDescent="0.25">
      <c r="A35" s="120"/>
      <c r="B35" s="26" t="s">
        <v>63</v>
      </c>
      <c r="C35" s="130">
        <f t="shared" si="0"/>
        <v>0</v>
      </c>
      <c r="D35" s="75">
        <v>0</v>
      </c>
      <c r="E35" s="5">
        <f t="shared" si="1"/>
        <v>0.1</v>
      </c>
      <c r="F35" s="51">
        <f t="shared" si="2"/>
        <v>8.8495575221238937E-2</v>
      </c>
      <c r="G35" s="69">
        <f t="shared" si="3"/>
        <v>0</v>
      </c>
      <c r="H35" s="69"/>
      <c r="I35" s="31"/>
      <c r="J35" s="31"/>
      <c r="K35" s="31"/>
      <c r="L35" s="31"/>
      <c r="M35" s="31"/>
      <c r="N35" s="31"/>
      <c r="O35" s="31"/>
      <c r="P35" s="31"/>
      <c r="Q35" s="106"/>
      <c r="R35" s="106"/>
      <c r="S35" s="106"/>
      <c r="T35" s="106"/>
      <c r="U35" s="106"/>
      <c r="V35" s="106"/>
      <c r="W35" s="106"/>
    </row>
    <row r="36" spans="1:23" s="67" customFormat="1" x14ac:dyDescent="0.25">
      <c r="A36" s="120"/>
      <c r="B36" s="26" t="s">
        <v>64</v>
      </c>
      <c r="C36" s="130">
        <f t="shared" ref="C36:C59" si="4">TRUNC(G36)</f>
        <v>0</v>
      </c>
      <c r="D36" s="75">
        <v>0</v>
      </c>
      <c r="E36" s="5">
        <f t="shared" ref="E36:E59" si="5">$G$2</f>
        <v>0.1</v>
      </c>
      <c r="F36" s="51">
        <f t="shared" ref="F36:F59" si="6">1/$D$2</f>
        <v>8.8495575221238937E-2</v>
      </c>
      <c r="G36" s="69">
        <f t="shared" ref="G36:G59" si="7">((D36/E36)*(F36))*(1000/1)</f>
        <v>0</v>
      </c>
      <c r="H36" s="69"/>
      <c r="I36" s="31"/>
      <c r="J36" s="31"/>
      <c r="K36" s="31"/>
      <c r="L36" s="31"/>
      <c r="M36" s="31"/>
      <c r="N36" s="31"/>
      <c r="O36" s="31"/>
      <c r="P36" s="31"/>
      <c r="Q36" s="106"/>
      <c r="R36" s="106"/>
      <c r="S36" s="106"/>
      <c r="T36" s="106"/>
      <c r="U36" s="106"/>
      <c r="V36" s="106"/>
      <c r="W36" s="106"/>
    </row>
    <row r="37" spans="1:23" s="67" customFormat="1" x14ac:dyDescent="0.25">
      <c r="A37" s="120"/>
      <c r="B37" s="26" t="s">
        <v>65</v>
      </c>
      <c r="C37" s="130">
        <f t="shared" si="4"/>
        <v>0</v>
      </c>
      <c r="D37" s="75">
        <v>0</v>
      </c>
      <c r="E37" s="5">
        <f t="shared" si="5"/>
        <v>0.1</v>
      </c>
      <c r="F37" s="51">
        <f t="shared" si="6"/>
        <v>8.8495575221238937E-2</v>
      </c>
      <c r="G37" s="69">
        <f t="shared" si="7"/>
        <v>0</v>
      </c>
      <c r="H37" s="69"/>
      <c r="I37" s="31"/>
      <c r="J37" s="31"/>
      <c r="K37" s="31"/>
      <c r="L37" s="31"/>
      <c r="M37" s="31"/>
      <c r="N37" s="31"/>
      <c r="O37" s="31"/>
      <c r="P37" s="31"/>
      <c r="Q37" s="106"/>
      <c r="R37" s="106"/>
      <c r="S37" s="106"/>
      <c r="T37" s="106"/>
      <c r="U37" s="106"/>
      <c r="V37" s="106"/>
      <c r="W37" s="106"/>
    </row>
    <row r="38" spans="1:23" s="67" customFormat="1" x14ac:dyDescent="0.25">
      <c r="A38" s="120"/>
      <c r="B38" s="26" t="s">
        <v>66</v>
      </c>
      <c r="C38" s="130">
        <f t="shared" si="4"/>
        <v>884</v>
      </c>
      <c r="D38" s="75">
        <v>1</v>
      </c>
      <c r="E38" s="5">
        <f t="shared" si="5"/>
        <v>0.1</v>
      </c>
      <c r="F38" s="51">
        <f t="shared" si="6"/>
        <v>8.8495575221238937E-2</v>
      </c>
      <c r="G38" s="69">
        <f t="shared" si="7"/>
        <v>884.95575221238937</v>
      </c>
      <c r="H38" s="69"/>
      <c r="I38" s="31"/>
      <c r="J38" s="31"/>
      <c r="K38" s="31"/>
      <c r="L38" s="31"/>
      <c r="M38" s="31"/>
      <c r="N38" s="31"/>
      <c r="O38" s="31"/>
      <c r="P38" s="31"/>
      <c r="Q38" s="106"/>
      <c r="R38" s="106"/>
      <c r="S38" s="106"/>
      <c r="T38" s="106"/>
      <c r="U38" s="106"/>
      <c r="V38" s="106"/>
      <c r="W38" s="106"/>
    </row>
    <row r="39" spans="1:23" s="67" customFormat="1" x14ac:dyDescent="0.25">
      <c r="A39" s="120"/>
      <c r="B39" s="26" t="s">
        <v>67</v>
      </c>
      <c r="C39" s="130">
        <f t="shared" si="4"/>
        <v>0</v>
      </c>
      <c r="D39" s="75">
        <v>0</v>
      </c>
      <c r="E39" s="5">
        <f t="shared" si="5"/>
        <v>0.1</v>
      </c>
      <c r="F39" s="51">
        <f t="shared" si="6"/>
        <v>8.8495575221238937E-2</v>
      </c>
      <c r="G39" s="69">
        <f t="shared" si="7"/>
        <v>0</v>
      </c>
      <c r="H39" s="69"/>
      <c r="I39" s="31"/>
      <c r="J39" s="31"/>
      <c r="K39" s="31"/>
      <c r="L39" s="31"/>
      <c r="M39" s="31"/>
      <c r="N39" s="31"/>
      <c r="O39" s="31"/>
      <c r="P39" s="31"/>
      <c r="Q39" s="106"/>
      <c r="R39" s="106"/>
      <c r="S39" s="106"/>
      <c r="T39" s="106"/>
      <c r="U39" s="106"/>
      <c r="V39" s="106"/>
      <c r="W39" s="106"/>
    </row>
    <row r="40" spans="1:23" s="67" customFormat="1" x14ac:dyDescent="0.25">
      <c r="A40" s="120"/>
      <c r="B40" s="26" t="s">
        <v>68</v>
      </c>
      <c r="C40" s="130">
        <f t="shared" si="4"/>
        <v>0</v>
      </c>
      <c r="D40" s="75">
        <v>0</v>
      </c>
      <c r="E40" s="5">
        <f t="shared" si="5"/>
        <v>0.1</v>
      </c>
      <c r="F40" s="51">
        <f t="shared" si="6"/>
        <v>8.8495575221238937E-2</v>
      </c>
      <c r="G40" s="69">
        <f t="shared" si="7"/>
        <v>0</v>
      </c>
      <c r="H40" s="69"/>
      <c r="I40" s="31"/>
      <c r="J40" s="31"/>
      <c r="K40" s="31"/>
      <c r="L40" s="31"/>
      <c r="M40" s="31"/>
      <c r="N40" s="31"/>
      <c r="O40" s="31"/>
      <c r="P40" s="31"/>
      <c r="Q40" s="106"/>
      <c r="R40" s="106"/>
      <c r="S40" s="106"/>
      <c r="T40" s="106"/>
      <c r="U40" s="106"/>
      <c r="V40" s="106"/>
      <c r="W40" s="106"/>
    </row>
    <row r="41" spans="1:23" s="67" customFormat="1" x14ac:dyDescent="0.25">
      <c r="A41" s="120"/>
      <c r="B41" s="26" t="s">
        <v>69</v>
      </c>
      <c r="C41" s="130">
        <f t="shared" si="4"/>
        <v>0</v>
      </c>
      <c r="D41" s="75">
        <v>0</v>
      </c>
      <c r="E41" s="5">
        <f t="shared" si="5"/>
        <v>0.1</v>
      </c>
      <c r="F41" s="51">
        <f t="shared" si="6"/>
        <v>8.8495575221238937E-2</v>
      </c>
      <c r="G41" s="69">
        <f t="shared" si="7"/>
        <v>0</v>
      </c>
      <c r="H41" s="69"/>
      <c r="I41" s="31"/>
      <c r="J41" s="31"/>
      <c r="K41" s="31"/>
      <c r="L41" s="31"/>
      <c r="M41" s="31"/>
      <c r="N41" s="31"/>
      <c r="O41" s="31"/>
      <c r="P41" s="31"/>
      <c r="Q41" s="106"/>
      <c r="R41" s="106"/>
      <c r="S41" s="106"/>
      <c r="T41" s="106"/>
      <c r="U41" s="106"/>
      <c r="V41" s="106"/>
      <c r="W41" s="106"/>
    </row>
    <row r="42" spans="1:23" s="67" customFormat="1" x14ac:dyDescent="0.25">
      <c r="A42" s="120"/>
      <c r="B42" s="26" t="s">
        <v>70</v>
      </c>
      <c r="C42" s="130">
        <f t="shared" si="4"/>
        <v>3539</v>
      </c>
      <c r="D42" s="75">
        <v>4</v>
      </c>
      <c r="E42" s="5">
        <f t="shared" si="5"/>
        <v>0.1</v>
      </c>
      <c r="F42" s="51">
        <f t="shared" si="6"/>
        <v>8.8495575221238937E-2</v>
      </c>
      <c r="G42" s="69">
        <f t="shared" si="7"/>
        <v>3539.8230088495575</v>
      </c>
      <c r="H42" s="69"/>
      <c r="I42" s="31"/>
      <c r="J42" s="31"/>
      <c r="K42" s="31"/>
      <c r="L42" s="31"/>
      <c r="M42" s="31"/>
      <c r="N42" s="31"/>
      <c r="O42" s="31"/>
      <c r="P42" s="31"/>
      <c r="Q42" s="106"/>
      <c r="R42" s="106"/>
      <c r="S42" s="106"/>
      <c r="T42" s="106"/>
      <c r="U42" s="106"/>
      <c r="V42" s="106"/>
      <c r="W42" s="106"/>
    </row>
    <row r="43" spans="1:23" s="67" customFormat="1" x14ac:dyDescent="0.25">
      <c r="A43" s="120"/>
      <c r="B43" s="26" t="s">
        <v>71</v>
      </c>
      <c r="C43" s="130">
        <f t="shared" si="4"/>
        <v>1769</v>
      </c>
      <c r="D43" s="75">
        <v>2</v>
      </c>
      <c r="E43" s="5">
        <f t="shared" si="5"/>
        <v>0.1</v>
      </c>
      <c r="F43" s="51">
        <f t="shared" si="6"/>
        <v>8.8495575221238937E-2</v>
      </c>
      <c r="G43" s="69">
        <f t="shared" si="7"/>
        <v>1769.9115044247787</v>
      </c>
      <c r="H43" s="69"/>
      <c r="I43" s="31"/>
      <c r="J43" s="31"/>
      <c r="K43" s="31"/>
      <c r="L43" s="31"/>
      <c r="M43" s="31"/>
      <c r="N43" s="31"/>
      <c r="O43" s="31"/>
      <c r="P43" s="31"/>
      <c r="Q43" s="106"/>
      <c r="R43" s="106"/>
      <c r="S43" s="106"/>
      <c r="T43" s="106"/>
      <c r="U43" s="106"/>
      <c r="V43" s="106"/>
      <c r="W43" s="106"/>
    </row>
    <row r="44" spans="1:23" s="67" customFormat="1" x14ac:dyDescent="0.25">
      <c r="A44" s="120"/>
      <c r="B44" s="26" t="s">
        <v>72</v>
      </c>
      <c r="C44" s="130">
        <f t="shared" si="4"/>
        <v>18584</v>
      </c>
      <c r="D44" s="75">
        <v>21</v>
      </c>
      <c r="E44" s="5">
        <f t="shared" si="5"/>
        <v>0.1</v>
      </c>
      <c r="F44" s="51">
        <f t="shared" si="6"/>
        <v>8.8495575221238937E-2</v>
      </c>
      <c r="G44" s="69">
        <f t="shared" si="7"/>
        <v>18584.070796460179</v>
      </c>
      <c r="H44" s="69"/>
      <c r="I44" s="31"/>
      <c r="J44" s="31"/>
      <c r="K44" s="31"/>
      <c r="L44" s="31"/>
      <c r="M44" s="31"/>
      <c r="N44" s="31"/>
      <c r="O44" s="31"/>
      <c r="P44" s="31"/>
      <c r="Q44" s="106"/>
      <c r="R44" s="106"/>
      <c r="S44" s="106"/>
      <c r="T44" s="106"/>
      <c r="U44" s="106"/>
      <c r="V44" s="106"/>
      <c r="W44" s="106"/>
    </row>
    <row r="45" spans="1:23" s="67" customFormat="1" x14ac:dyDescent="0.25">
      <c r="A45" s="120"/>
      <c r="B45" s="26" t="s">
        <v>73</v>
      </c>
      <c r="C45" s="130">
        <f t="shared" si="4"/>
        <v>0</v>
      </c>
      <c r="D45" s="75">
        <v>0</v>
      </c>
      <c r="E45" s="5">
        <f t="shared" si="5"/>
        <v>0.1</v>
      </c>
      <c r="F45" s="51">
        <f t="shared" si="6"/>
        <v>8.8495575221238937E-2</v>
      </c>
      <c r="G45" s="69">
        <f t="shared" si="7"/>
        <v>0</v>
      </c>
      <c r="H45" s="69"/>
      <c r="I45" s="31"/>
      <c r="J45" s="31"/>
      <c r="K45" s="31"/>
      <c r="L45" s="31"/>
      <c r="M45" s="31"/>
      <c r="N45" s="31"/>
      <c r="O45" s="31"/>
      <c r="P45" s="31"/>
      <c r="Q45" s="106"/>
      <c r="R45" s="106"/>
      <c r="S45" s="106"/>
      <c r="T45" s="106"/>
      <c r="U45" s="106"/>
      <c r="V45" s="106"/>
      <c r="W45" s="106"/>
    </row>
    <row r="46" spans="1:23" s="67" customFormat="1" x14ac:dyDescent="0.25">
      <c r="A46" s="120"/>
      <c r="B46" s="26" t="s">
        <v>74</v>
      </c>
      <c r="C46" s="130">
        <f t="shared" si="4"/>
        <v>0</v>
      </c>
      <c r="D46" s="75">
        <v>0</v>
      </c>
      <c r="E46" s="5">
        <f t="shared" si="5"/>
        <v>0.1</v>
      </c>
      <c r="F46" s="51">
        <f t="shared" si="6"/>
        <v>8.8495575221238937E-2</v>
      </c>
      <c r="G46" s="69">
        <f t="shared" si="7"/>
        <v>0</v>
      </c>
      <c r="H46" s="69"/>
      <c r="I46" s="31"/>
      <c r="J46" s="31"/>
      <c r="K46" s="31"/>
      <c r="L46" s="31"/>
      <c r="M46" s="31"/>
      <c r="N46" s="31"/>
      <c r="O46" s="31"/>
      <c r="P46" s="31"/>
      <c r="Q46" s="106"/>
      <c r="R46" s="106"/>
      <c r="S46" s="106"/>
      <c r="T46" s="106"/>
      <c r="U46" s="106"/>
      <c r="V46" s="106"/>
      <c r="W46" s="106"/>
    </row>
    <row r="47" spans="1:23" s="67" customFormat="1" x14ac:dyDescent="0.25">
      <c r="A47" s="120"/>
      <c r="B47" s="26" t="s">
        <v>75</v>
      </c>
      <c r="C47" s="130">
        <f t="shared" si="4"/>
        <v>884</v>
      </c>
      <c r="D47" s="75">
        <v>1</v>
      </c>
      <c r="E47" s="5">
        <f t="shared" si="5"/>
        <v>0.1</v>
      </c>
      <c r="F47" s="51">
        <f t="shared" si="6"/>
        <v>8.8495575221238937E-2</v>
      </c>
      <c r="G47" s="69">
        <f t="shared" si="7"/>
        <v>884.95575221238937</v>
      </c>
      <c r="H47" s="69"/>
      <c r="I47" s="31"/>
      <c r="J47" s="31"/>
      <c r="K47" s="31"/>
      <c r="L47" s="31"/>
      <c r="M47" s="31"/>
      <c r="N47" s="31"/>
      <c r="O47" s="31"/>
      <c r="P47" s="31"/>
      <c r="Q47" s="106"/>
      <c r="R47" s="106"/>
      <c r="S47" s="106"/>
      <c r="T47" s="106"/>
      <c r="U47" s="106"/>
      <c r="V47" s="106"/>
      <c r="W47" s="106"/>
    </row>
    <row r="48" spans="1:23" s="67" customFormat="1" x14ac:dyDescent="0.25">
      <c r="A48" s="120"/>
      <c r="B48" s="26" t="s">
        <v>76</v>
      </c>
      <c r="C48" s="130">
        <f t="shared" si="4"/>
        <v>1769</v>
      </c>
      <c r="D48" s="75">
        <v>2</v>
      </c>
      <c r="E48" s="5">
        <f t="shared" si="5"/>
        <v>0.1</v>
      </c>
      <c r="F48" s="51">
        <f t="shared" si="6"/>
        <v>8.8495575221238937E-2</v>
      </c>
      <c r="G48" s="69">
        <f t="shared" si="7"/>
        <v>1769.9115044247787</v>
      </c>
      <c r="H48" s="69"/>
      <c r="I48" s="31"/>
      <c r="J48" s="31"/>
      <c r="K48" s="31"/>
      <c r="L48" s="31"/>
      <c r="M48" s="31"/>
      <c r="N48" s="31"/>
      <c r="O48" s="31"/>
      <c r="P48" s="31"/>
      <c r="Q48" s="106"/>
      <c r="R48" s="106"/>
      <c r="S48" s="106"/>
      <c r="T48" s="106"/>
      <c r="U48" s="106"/>
      <c r="V48" s="106"/>
      <c r="W48" s="106"/>
    </row>
    <row r="49" spans="1:23" s="67" customFormat="1" x14ac:dyDescent="0.25">
      <c r="A49" s="120"/>
      <c r="B49" s="26" t="s">
        <v>77</v>
      </c>
      <c r="C49" s="130">
        <f t="shared" si="4"/>
        <v>0</v>
      </c>
      <c r="D49" s="75">
        <v>0</v>
      </c>
      <c r="E49" s="5">
        <f t="shared" si="5"/>
        <v>0.1</v>
      </c>
      <c r="F49" s="51">
        <f t="shared" si="6"/>
        <v>8.8495575221238937E-2</v>
      </c>
      <c r="G49" s="69">
        <f t="shared" si="7"/>
        <v>0</v>
      </c>
      <c r="H49" s="69"/>
      <c r="I49" s="31"/>
      <c r="J49" s="31"/>
      <c r="K49" s="31"/>
      <c r="L49" s="31"/>
      <c r="M49" s="31"/>
      <c r="N49" s="31"/>
      <c r="O49" s="31"/>
      <c r="P49" s="31"/>
      <c r="Q49" s="106"/>
      <c r="R49" s="106"/>
      <c r="S49" s="106"/>
      <c r="T49" s="106"/>
      <c r="U49" s="106"/>
      <c r="V49" s="106"/>
      <c r="W49" s="106"/>
    </row>
    <row r="50" spans="1:23" s="67" customFormat="1" x14ac:dyDescent="0.25">
      <c r="A50" s="120"/>
      <c r="B50" s="26" t="s">
        <v>78</v>
      </c>
      <c r="C50" s="130">
        <f t="shared" si="4"/>
        <v>16814</v>
      </c>
      <c r="D50" s="75">
        <v>19</v>
      </c>
      <c r="E50" s="5">
        <f t="shared" si="5"/>
        <v>0.1</v>
      </c>
      <c r="F50" s="51">
        <f t="shared" si="6"/>
        <v>8.8495575221238937E-2</v>
      </c>
      <c r="G50" s="69">
        <f t="shared" si="7"/>
        <v>16814.159292035398</v>
      </c>
      <c r="H50" s="69"/>
      <c r="I50" s="31"/>
      <c r="J50" s="31"/>
      <c r="K50" s="31"/>
      <c r="L50" s="31"/>
      <c r="M50" s="31"/>
      <c r="N50" s="31"/>
      <c r="O50" s="31"/>
      <c r="P50" s="31"/>
      <c r="Q50" s="106"/>
      <c r="R50" s="106"/>
      <c r="S50" s="106"/>
      <c r="T50" s="106"/>
      <c r="U50" s="106"/>
      <c r="V50" s="106"/>
      <c r="W50" s="106"/>
    </row>
    <row r="51" spans="1:23" s="67" customFormat="1" x14ac:dyDescent="0.25">
      <c r="A51" s="120"/>
      <c r="B51" s="26" t="s">
        <v>79</v>
      </c>
      <c r="C51" s="130">
        <f t="shared" si="4"/>
        <v>0</v>
      </c>
      <c r="D51" s="75">
        <v>0</v>
      </c>
      <c r="E51" s="5">
        <f t="shared" si="5"/>
        <v>0.1</v>
      </c>
      <c r="F51" s="51">
        <f t="shared" si="6"/>
        <v>8.8495575221238937E-2</v>
      </c>
      <c r="G51" s="69">
        <f t="shared" si="7"/>
        <v>0</v>
      </c>
      <c r="H51" s="69"/>
      <c r="I51" s="31"/>
      <c r="J51" s="31"/>
      <c r="K51" s="31"/>
      <c r="L51" s="31"/>
      <c r="M51" s="31"/>
      <c r="N51" s="31"/>
      <c r="O51" s="31"/>
      <c r="P51" s="31"/>
      <c r="Q51" s="106"/>
      <c r="R51" s="106"/>
      <c r="S51" s="106"/>
      <c r="T51" s="106"/>
      <c r="U51" s="106"/>
      <c r="V51" s="106"/>
      <c r="W51" s="106"/>
    </row>
    <row r="52" spans="1:23" s="67" customFormat="1" x14ac:dyDescent="0.25">
      <c r="A52" s="120"/>
      <c r="B52" s="26" t="s">
        <v>80</v>
      </c>
      <c r="C52" s="130">
        <f t="shared" si="4"/>
        <v>0</v>
      </c>
      <c r="D52" s="75">
        <v>0</v>
      </c>
      <c r="E52" s="5">
        <f t="shared" si="5"/>
        <v>0.1</v>
      </c>
      <c r="F52" s="51">
        <f t="shared" si="6"/>
        <v>8.8495575221238937E-2</v>
      </c>
      <c r="G52" s="69">
        <f t="shared" si="7"/>
        <v>0</v>
      </c>
      <c r="H52" s="69"/>
      <c r="I52" s="31"/>
      <c r="J52" s="31"/>
      <c r="K52" s="31"/>
      <c r="L52" s="31"/>
      <c r="M52" s="31"/>
      <c r="N52" s="31"/>
      <c r="O52" s="31"/>
      <c r="P52" s="31"/>
      <c r="Q52" s="106"/>
      <c r="R52" s="106"/>
      <c r="S52" s="106"/>
      <c r="T52" s="106"/>
      <c r="U52" s="106"/>
      <c r="V52" s="106"/>
      <c r="W52" s="106"/>
    </row>
    <row r="53" spans="1:23" s="67" customFormat="1" x14ac:dyDescent="0.25">
      <c r="A53" s="120"/>
      <c r="B53" s="26" t="s">
        <v>81</v>
      </c>
      <c r="C53" s="130">
        <f t="shared" si="4"/>
        <v>4424</v>
      </c>
      <c r="D53" s="75">
        <v>5</v>
      </c>
      <c r="E53" s="5">
        <f t="shared" si="5"/>
        <v>0.1</v>
      </c>
      <c r="F53" s="51">
        <f t="shared" si="6"/>
        <v>8.8495575221238937E-2</v>
      </c>
      <c r="G53" s="69">
        <f t="shared" si="7"/>
        <v>4424.7787610619471</v>
      </c>
      <c r="H53" s="69"/>
      <c r="I53" s="31"/>
      <c r="J53" s="31"/>
      <c r="K53" s="31"/>
      <c r="L53" s="31"/>
      <c r="M53" s="31"/>
      <c r="N53" s="31"/>
      <c r="O53" s="31"/>
      <c r="P53" s="31"/>
      <c r="Q53" s="106"/>
      <c r="R53" s="106"/>
      <c r="S53" s="106"/>
      <c r="T53" s="106"/>
      <c r="U53" s="106"/>
      <c r="V53" s="106"/>
      <c r="W53" s="106"/>
    </row>
    <row r="54" spans="1:23" s="67" customFormat="1" x14ac:dyDescent="0.25">
      <c r="A54" s="120"/>
      <c r="B54" s="26" t="s">
        <v>82</v>
      </c>
      <c r="C54" s="130">
        <f t="shared" si="4"/>
        <v>12389</v>
      </c>
      <c r="D54" s="75">
        <v>14</v>
      </c>
      <c r="E54" s="5">
        <f t="shared" si="5"/>
        <v>0.1</v>
      </c>
      <c r="F54" s="51">
        <f t="shared" si="6"/>
        <v>8.8495575221238937E-2</v>
      </c>
      <c r="G54" s="69">
        <f t="shared" si="7"/>
        <v>12389.380530973451</v>
      </c>
      <c r="H54" s="69"/>
      <c r="I54" s="31"/>
      <c r="J54" s="31"/>
      <c r="K54" s="31"/>
      <c r="L54" s="31"/>
      <c r="M54" s="31"/>
      <c r="N54" s="31"/>
      <c r="O54" s="31"/>
      <c r="P54" s="31"/>
      <c r="Q54" s="106"/>
      <c r="R54" s="106"/>
      <c r="S54" s="106"/>
      <c r="T54" s="106"/>
      <c r="U54" s="106"/>
      <c r="V54" s="106"/>
      <c r="W54" s="106"/>
    </row>
    <row r="55" spans="1:23" s="67" customFormat="1" x14ac:dyDescent="0.25">
      <c r="A55" s="120"/>
      <c r="B55" s="26" t="s">
        <v>83</v>
      </c>
      <c r="C55" s="130">
        <f t="shared" si="4"/>
        <v>0</v>
      </c>
      <c r="D55" s="75">
        <v>0</v>
      </c>
      <c r="E55" s="5">
        <f t="shared" si="5"/>
        <v>0.1</v>
      </c>
      <c r="F55" s="51">
        <f t="shared" si="6"/>
        <v>8.8495575221238937E-2</v>
      </c>
      <c r="G55" s="69">
        <f t="shared" si="7"/>
        <v>0</v>
      </c>
      <c r="H55" s="69"/>
      <c r="I55" s="31"/>
      <c r="J55" s="31"/>
      <c r="K55" s="31"/>
      <c r="L55" s="31"/>
      <c r="M55" s="31"/>
      <c r="N55" s="31"/>
      <c r="O55" s="31"/>
      <c r="P55" s="31"/>
      <c r="Q55" s="106"/>
      <c r="R55" s="106"/>
      <c r="S55" s="106"/>
      <c r="T55" s="106"/>
      <c r="U55" s="106"/>
      <c r="V55" s="106"/>
      <c r="W55" s="106"/>
    </row>
    <row r="56" spans="1:23" s="67" customFormat="1" x14ac:dyDescent="0.25">
      <c r="A56" s="120"/>
      <c r="B56" s="26" t="s">
        <v>84</v>
      </c>
      <c r="C56" s="130">
        <f t="shared" si="4"/>
        <v>0</v>
      </c>
      <c r="D56" s="75">
        <v>0</v>
      </c>
      <c r="E56" s="5">
        <f t="shared" si="5"/>
        <v>0.1</v>
      </c>
      <c r="F56" s="51">
        <f t="shared" si="6"/>
        <v>8.8495575221238937E-2</v>
      </c>
      <c r="G56" s="69">
        <f t="shared" si="7"/>
        <v>0</v>
      </c>
      <c r="H56" s="69"/>
      <c r="I56" s="31"/>
      <c r="J56" s="31"/>
      <c r="K56" s="31"/>
      <c r="L56" s="31"/>
      <c r="M56" s="31"/>
      <c r="N56" s="31"/>
      <c r="O56" s="31"/>
      <c r="P56" s="31"/>
      <c r="Q56" s="106"/>
      <c r="R56" s="106"/>
      <c r="S56" s="106"/>
      <c r="T56" s="106"/>
      <c r="U56" s="106"/>
      <c r="V56" s="106"/>
      <c r="W56" s="106"/>
    </row>
    <row r="57" spans="1:23" s="67" customFormat="1" x14ac:dyDescent="0.25">
      <c r="A57" s="120"/>
      <c r="B57" s="26" t="s">
        <v>85</v>
      </c>
      <c r="C57" s="130">
        <f t="shared" si="4"/>
        <v>0</v>
      </c>
      <c r="D57" s="75">
        <v>0</v>
      </c>
      <c r="E57" s="5">
        <f t="shared" si="5"/>
        <v>0.1</v>
      </c>
      <c r="F57" s="51">
        <f t="shared" si="6"/>
        <v>8.8495575221238937E-2</v>
      </c>
      <c r="G57" s="69">
        <f t="shared" si="7"/>
        <v>0</v>
      </c>
      <c r="H57" s="69"/>
      <c r="I57" s="31"/>
      <c r="J57" s="31"/>
      <c r="K57" s="31"/>
      <c r="L57" s="31"/>
      <c r="M57" s="31"/>
      <c r="N57" s="31"/>
      <c r="O57" s="31"/>
      <c r="P57" s="31"/>
      <c r="Q57" s="106"/>
      <c r="R57" s="106"/>
      <c r="S57" s="106"/>
      <c r="T57" s="106"/>
      <c r="U57" s="106"/>
      <c r="V57" s="106"/>
      <c r="W57" s="106"/>
    </row>
    <row r="58" spans="1:23" s="67" customFormat="1" x14ac:dyDescent="0.25">
      <c r="A58" s="50"/>
      <c r="B58" s="26" t="s">
        <v>86</v>
      </c>
      <c r="C58" s="130">
        <f t="shared" si="4"/>
        <v>0</v>
      </c>
      <c r="D58" s="75">
        <v>0</v>
      </c>
      <c r="E58" s="5">
        <f t="shared" si="5"/>
        <v>0.1</v>
      </c>
      <c r="F58" s="51">
        <f t="shared" si="6"/>
        <v>8.8495575221238937E-2</v>
      </c>
      <c r="G58" s="69">
        <f t="shared" si="7"/>
        <v>0</v>
      </c>
      <c r="H58" s="69"/>
      <c r="I58" s="31"/>
      <c r="J58" s="31"/>
      <c r="K58" s="31"/>
      <c r="L58" s="31"/>
      <c r="M58" s="31"/>
      <c r="N58" s="31"/>
      <c r="O58" s="31"/>
      <c r="P58" s="31"/>
      <c r="Q58" s="106"/>
      <c r="R58" s="106"/>
      <c r="S58" s="106"/>
      <c r="T58" s="106"/>
      <c r="U58" s="106"/>
      <c r="V58" s="106"/>
      <c r="W58" s="106"/>
    </row>
    <row r="59" spans="1:23" x14ac:dyDescent="0.25">
      <c r="A59" s="105" t="s">
        <v>87</v>
      </c>
      <c r="B59" s="142" t="str">
        <f>A2</f>
        <v>STATION 55</v>
      </c>
      <c r="C59" s="9">
        <f t="shared" si="4"/>
        <v>108849</v>
      </c>
      <c r="D59" s="48">
        <f>SUM(D4:D58)</f>
        <v>123</v>
      </c>
      <c r="E59" s="5">
        <f t="shared" si="5"/>
        <v>0.1</v>
      </c>
      <c r="F59" s="51">
        <f t="shared" si="6"/>
        <v>8.8495575221238937E-2</v>
      </c>
      <c r="G59" s="69">
        <f t="shared" si="7"/>
        <v>108849.55752212388</v>
      </c>
      <c r="H59" s="69"/>
      <c r="I59" s="106"/>
      <c r="J59" s="106"/>
      <c r="K59" s="106"/>
      <c r="L59" s="106"/>
      <c r="M59" s="106"/>
      <c r="N59" s="106"/>
      <c r="O59" s="106"/>
      <c r="P59" s="106"/>
      <c r="Q59" s="106"/>
      <c r="R59" s="106"/>
      <c r="S59" s="106"/>
      <c r="T59" s="106"/>
      <c r="U59" s="106"/>
      <c r="V59" s="106"/>
      <c r="W59" s="106"/>
    </row>
    <row r="60" spans="1:23" ht="23.25"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row>
    <row r="61" spans="1:23"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row>
    <row r="62" spans="1:23"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row>
    <row r="63" spans="1:23"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row>
    <row r="64" spans="1:23"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row>
    <row r="65" spans="1:23"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row>
    <row r="66" spans="1:23"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row>
    <row r="67" spans="1:23"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row>
    <row r="68" spans="1:23"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row>
    <row r="69" spans="1:23"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row>
    <row r="70" spans="1:23"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row>
    <row r="71" spans="1:23"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row>
    <row r="72" spans="1:23"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row>
    <row r="73" spans="1:23"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row>
  </sheetData>
  <mergeCells count="5">
    <mergeCell ref="A1:B1"/>
    <mergeCell ref="A2:B2"/>
    <mergeCell ref="I2:L2"/>
    <mergeCell ref="I12:M12"/>
    <mergeCell ref="I13:P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workbookViewId="0"/>
  </sheetViews>
  <sheetFormatPr defaultColWidth="9.85546875" defaultRowHeight="15.75" customHeight="1" x14ac:dyDescent="0.25"/>
  <cols>
    <col min="1" max="1" width="8.85546875" style="67" customWidth="1"/>
    <col min="2" max="2" width="31.85546875" style="67" customWidth="1"/>
    <col min="3" max="3" width="14.5703125" style="67" customWidth="1"/>
    <col min="4" max="4" width="11" style="67" customWidth="1"/>
    <col min="5" max="5" width="15.5703125" style="67" customWidth="1"/>
    <col min="6" max="6" width="13.7109375" style="67" customWidth="1"/>
    <col min="7" max="7" width="11.5703125" style="67" customWidth="1"/>
    <col min="8" max="8" width="2.7109375" style="67" customWidth="1"/>
    <col min="9" max="9" width="2.5703125" style="67" customWidth="1"/>
    <col min="10" max="10" width="2" style="67" customWidth="1"/>
    <col min="11" max="11" width="29.7109375" style="67" customWidth="1"/>
    <col min="12" max="12" width="11.7109375" style="67" customWidth="1"/>
    <col min="13" max="13" width="10.42578125" style="67" customWidth="1"/>
    <col min="14" max="19" width="9.140625" style="67"/>
    <col min="20" max="20" width="11.28515625" style="67" customWidth="1"/>
    <col min="21" max="21" width="12.140625" style="67" customWidth="1"/>
    <col min="22" max="27" width="9.140625" style="67"/>
  </cols>
  <sheetData>
    <row r="1" spans="1:27" ht="18.75" customHeight="1" x14ac:dyDescent="0.25">
      <c r="A1" s="161" t="s">
        <v>6</v>
      </c>
      <c r="B1" s="145"/>
      <c r="C1" s="4"/>
      <c r="D1" s="4"/>
      <c r="E1" s="4"/>
      <c r="F1" s="4"/>
      <c r="G1" s="4"/>
      <c r="H1" s="106"/>
      <c r="I1" s="59"/>
      <c r="J1" s="59"/>
      <c r="K1" s="59"/>
      <c r="L1" s="59"/>
      <c r="M1" s="106"/>
      <c r="N1" s="106"/>
      <c r="O1" s="106"/>
      <c r="P1" s="106"/>
      <c r="Q1" s="106"/>
      <c r="R1" s="106"/>
      <c r="S1" s="106"/>
      <c r="T1" s="106"/>
      <c r="U1" s="106"/>
      <c r="V1" s="106"/>
      <c r="W1" s="106"/>
      <c r="X1" s="106"/>
      <c r="Y1" s="106"/>
      <c r="Z1" s="106"/>
      <c r="AA1" s="106"/>
    </row>
    <row r="2" spans="1:27" ht="24" customHeight="1" x14ac:dyDescent="0.3">
      <c r="A2" s="170" t="s">
        <v>94</v>
      </c>
      <c r="B2" s="171"/>
      <c r="C2" s="55" t="s">
        <v>8</v>
      </c>
      <c r="D2" s="41">
        <f>S6</f>
        <v>12.4</v>
      </c>
      <c r="E2" s="7"/>
      <c r="F2" s="55" t="s">
        <v>9</v>
      </c>
      <c r="G2" s="42">
        <f>S4</f>
        <v>0.1</v>
      </c>
      <c r="H2" s="1"/>
      <c r="I2" s="148" t="s">
        <v>10</v>
      </c>
      <c r="J2" s="149"/>
      <c r="K2" s="149"/>
      <c r="L2" s="150"/>
      <c r="M2" s="12"/>
      <c r="N2" s="49" t="s">
        <v>11</v>
      </c>
      <c r="O2" s="23"/>
      <c r="P2" s="23"/>
      <c r="Q2" s="23"/>
      <c r="R2" s="23"/>
      <c r="S2" s="23"/>
      <c r="T2" s="23"/>
      <c r="U2" s="106"/>
      <c r="W2" s="68"/>
      <c r="X2" s="68"/>
      <c r="Y2" s="68"/>
      <c r="Z2" s="68"/>
      <c r="AA2" s="68"/>
    </row>
    <row r="3" spans="1:27" ht="32.25" customHeight="1" x14ac:dyDescent="0.25">
      <c r="A3" s="29"/>
      <c r="B3" s="46" t="s">
        <v>12</v>
      </c>
      <c r="C3" s="46" t="s">
        <v>13</v>
      </c>
      <c r="D3" s="138" t="s">
        <v>14</v>
      </c>
      <c r="E3" s="87" t="s">
        <v>15</v>
      </c>
      <c r="F3" s="60" t="s">
        <v>16</v>
      </c>
      <c r="G3" s="60" t="s">
        <v>17</v>
      </c>
      <c r="H3" s="13"/>
      <c r="I3" s="28"/>
      <c r="J3" s="131"/>
      <c r="K3" s="94" t="s">
        <v>18</v>
      </c>
      <c r="L3" s="123">
        <v>50</v>
      </c>
      <c r="M3" s="12"/>
      <c r="N3" s="134" t="s">
        <v>19</v>
      </c>
      <c r="O3" s="23"/>
      <c r="P3" s="23"/>
      <c r="Q3" s="23"/>
      <c r="R3" s="23"/>
      <c r="S3" s="10">
        <f>((L3*L4)*(L5))*(1/1000)</f>
        <v>0.1</v>
      </c>
      <c r="T3" s="23"/>
      <c r="W3" s="43"/>
      <c r="X3" s="43"/>
      <c r="Y3" s="43"/>
      <c r="Z3" s="43"/>
      <c r="AA3" s="43"/>
    </row>
    <row r="4" spans="1:27" s="133" customFormat="1" ht="16.5" customHeight="1" x14ac:dyDescent="0.25">
      <c r="A4" s="120"/>
      <c r="B4" s="26" t="s">
        <v>20</v>
      </c>
      <c r="C4" s="130">
        <f t="shared" ref="C4:C35" si="0">TRUNC(G4)</f>
        <v>0</v>
      </c>
      <c r="D4" s="75">
        <v>0</v>
      </c>
      <c r="E4" s="125">
        <f t="shared" ref="E4:E35" si="1">$G$2</f>
        <v>0.1</v>
      </c>
      <c r="F4" s="51">
        <f t="shared" ref="F4:F35" si="2">1/$D$2</f>
        <v>8.0645161290322578E-2</v>
      </c>
      <c r="G4" s="15">
        <f t="shared" ref="G4:G35" si="3">((D4/E4)*(F4))*(1000/1)</f>
        <v>0</v>
      </c>
      <c r="H4" s="16"/>
      <c r="I4" s="74"/>
      <c r="J4" s="115"/>
      <c r="K4" s="20" t="s">
        <v>21</v>
      </c>
      <c r="L4" s="35">
        <v>2</v>
      </c>
      <c r="M4" s="12"/>
      <c r="N4" s="134" t="s">
        <v>22</v>
      </c>
      <c r="O4" s="24"/>
      <c r="P4" s="24"/>
      <c r="Q4" s="24"/>
      <c r="R4" s="24"/>
      <c r="S4" s="19">
        <f>S3*L6</f>
        <v>0.1</v>
      </c>
      <c r="T4" s="24"/>
      <c r="U4" s="106"/>
      <c r="W4" s="43"/>
      <c r="X4" s="43"/>
      <c r="Y4" s="43"/>
      <c r="Z4" s="36">
        <f>((L3*L4)*L5)*(1/1000)</f>
        <v>0.1</v>
      </c>
      <c r="AA4" s="88" t="s">
        <v>95</v>
      </c>
    </row>
    <row r="5" spans="1:27" ht="16.5" customHeight="1" x14ac:dyDescent="0.25">
      <c r="A5" s="120"/>
      <c r="B5" s="26" t="s">
        <v>23</v>
      </c>
      <c r="C5" s="130">
        <f t="shared" si="0"/>
        <v>0</v>
      </c>
      <c r="D5" s="75">
        <v>0</v>
      </c>
      <c r="E5" s="125">
        <f t="shared" si="1"/>
        <v>0.1</v>
      </c>
      <c r="F5" s="51">
        <f t="shared" si="2"/>
        <v>8.0645161290322578E-2</v>
      </c>
      <c r="G5" s="15">
        <f t="shared" si="3"/>
        <v>0</v>
      </c>
      <c r="H5" s="16"/>
      <c r="I5" s="28"/>
      <c r="J5" s="131"/>
      <c r="K5" s="94" t="s">
        <v>24</v>
      </c>
      <c r="L5" s="123">
        <v>1</v>
      </c>
      <c r="M5" s="12"/>
      <c r="N5" s="134" t="s">
        <v>25</v>
      </c>
      <c r="O5" s="23"/>
      <c r="P5" s="23"/>
      <c r="Q5" s="23"/>
      <c r="R5" s="23"/>
      <c r="S5" s="10">
        <f>L7+L8</f>
        <v>124</v>
      </c>
      <c r="T5" s="23"/>
      <c r="U5" s="106"/>
      <c r="W5" s="43"/>
      <c r="X5" s="43"/>
      <c r="Y5" s="43"/>
      <c r="Z5" s="54">
        <f>Z4*L6</f>
        <v>0.1</v>
      </c>
      <c r="AA5" s="54" t="s">
        <v>95</v>
      </c>
    </row>
    <row r="6" spans="1:27" ht="16.5" customHeight="1" x14ac:dyDescent="0.25">
      <c r="A6" s="120"/>
      <c r="B6" s="26" t="s">
        <v>26</v>
      </c>
      <c r="C6" s="130">
        <f t="shared" si="0"/>
        <v>0</v>
      </c>
      <c r="D6" s="75">
        <v>0</v>
      </c>
      <c r="E6" s="125">
        <f t="shared" si="1"/>
        <v>0.1</v>
      </c>
      <c r="F6" s="51">
        <f t="shared" si="2"/>
        <v>8.0645161290322578E-2</v>
      </c>
      <c r="G6" s="15">
        <f t="shared" si="3"/>
        <v>0</v>
      </c>
      <c r="H6" s="16"/>
      <c r="I6" s="28"/>
      <c r="K6" s="20" t="s">
        <v>27</v>
      </c>
      <c r="L6" s="35">
        <v>1</v>
      </c>
      <c r="M6" s="12"/>
      <c r="N6" s="134" t="s">
        <v>28</v>
      </c>
      <c r="O6" s="23"/>
      <c r="P6" s="23"/>
      <c r="Q6" s="23"/>
      <c r="R6" s="23"/>
      <c r="S6" s="10">
        <f>S5/L7</f>
        <v>12.4</v>
      </c>
      <c r="T6" s="23"/>
      <c r="U6" s="106"/>
    </row>
    <row r="7" spans="1:27" ht="16.5" customHeight="1" x14ac:dyDescent="0.25">
      <c r="A7" s="120"/>
      <c r="B7" s="26" t="s">
        <v>29</v>
      </c>
      <c r="C7" s="130">
        <f t="shared" si="0"/>
        <v>0</v>
      </c>
      <c r="D7" s="75">
        <v>0</v>
      </c>
      <c r="E7" s="125">
        <f t="shared" si="1"/>
        <v>0.1</v>
      </c>
      <c r="F7" s="51">
        <f t="shared" si="2"/>
        <v>8.0645161290322578E-2</v>
      </c>
      <c r="G7" s="15">
        <f t="shared" si="3"/>
        <v>0</v>
      </c>
      <c r="H7" s="16"/>
      <c r="I7" s="28"/>
      <c r="K7" s="20" t="s">
        <v>30</v>
      </c>
      <c r="L7" s="35">
        <v>10</v>
      </c>
      <c r="M7" s="12"/>
      <c r="N7" s="134" t="s">
        <v>31</v>
      </c>
      <c r="O7" s="23"/>
      <c r="P7" s="23"/>
      <c r="Q7" s="23"/>
      <c r="R7" s="23"/>
      <c r="S7" s="23"/>
      <c r="T7" s="23"/>
      <c r="U7" s="106"/>
      <c r="V7" s="52"/>
      <c r="W7" s="106"/>
      <c r="X7" s="106"/>
      <c r="Y7" s="106"/>
      <c r="Z7" s="47"/>
      <c r="AA7" s="106"/>
    </row>
    <row r="8" spans="1:27" ht="16.5" customHeight="1" x14ac:dyDescent="0.25">
      <c r="A8" s="120"/>
      <c r="B8" s="26" t="s">
        <v>32</v>
      </c>
      <c r="C8" s="130">
        <f t="shared" si="0"/>
        <v>0</v>
      </c>
      <c r="D8" s="75">
        <v>0</v>
      </c>
      <c r="E8" s="125">
        <f t="shared" si="1"/>
        <v>0.1</v>
      </c>
      <c r="F8" s="51">
        <f t="shared" si="2"/>
        <v>8.0645161290322578E-2</v>
      </c>
      <c r="G8" s="15">
        <f t="shared" si="3"/>
        <v>0</v>
      </c>
      <c r="H8" s="16"/>
      <c r="I8" s="117"/>
      <c r="J8" s="77"/>
      <c r="K8" s="97" t="s">
        <v>33</v>
      </c>
      <c r="L8" s="35">
        <v>114</v>
      </c>
      <c r="M8" s="28"/>
      <c r="N8" s="134" t="s">
        <v>34</v>
      </c>
      <c r="O8" s="23"/>
      <c r="P8" s="23"/>
      <c r="Q8" s="23"/>
      <c r="R8" s="23"/>
      <c r="S8" s="23"/>
      <c r="T8" s="23"/>
      <c r="U8" s="106"/>
      <c r="V8" s="106"/>
      <c r="W8" s="106"/>
      <c r="X8" s="106"/>
      <c r="Y8" s="106"/>
      <c r="Z8" s="128"/>
      <c r="AA8" s="106"/>
    </row>
    <row r="9" spans="1:27" x14ac:dyDescent="0.25">
      <c r="A9" s="120"/>
      <c r="B9" s="26" t="s">
        <v>35</v>
      </c>
      <c r="C9" s="130">
        <f t="shared" si="0"/>
        <v>0</v>
      </c>
      <c r="D9" s="75">
        <v>0</v>
      </c>
      <c r="E9" s="125">
        <f t="shared" si="1"/>
        <v>0.1</v>
      </c>
      <c r="F9" s="51">
        <f t="shared" si="2"/>
        <v>8.0645161290322578E-2</v>
      </c>
      <c r="G9" s="15">
        <f t="shared" si="3"/>
        <v>0</v>
      </c>
      <c r="H9" s="15"/>
      <c r="I9" s="92"/>
      <c r="J9" s="92"/>
      <c r="K9" s="92"/>
      <c r="L9" s="92"/>
      <c r="M9" s="106"/>
      <c r="N9" s="106"/>
      <c r="O9" s="106"/>
      <c r="P9" s="106"/>
      <c r="Q9" s="106"/>
      <c r="R9" s="106"/>
      <c r="S9" s="106"/>
      <c r="T9" s="106"/>
      <c r="U9" s="106"/>
      <c r="V9" s="106"/>
      <c r="W9" s="106"/>
      <c r="X9" s="106"/>
      <c r="Y9" s="106"/>
      <c r="Z9" s="106"/>
      <c r="AA9" s="106"/>
    </row>
    <row r="10" spans="1:27" x14ac:dyDescent="0.25">
      <c r="A10" s="120"/>
      <c r="B10" s="26" t="s">
        <v>36</v>
      </c>
      <c r="C10" s="130">
        <f t="shared" si="0"/>
        <v>0</v>
      </c>
      <c r="D10" s="75">
        <v>0</v>
      </c>
      <c r="E10" s="125">
        <f t="shared" si="1"/>
        <v>0.1</v>
      </c>
      <c r="F10" s="51">
        <f t="shared" si="2"/>
        <v>8.0645161290322578E-2</v>
      </c>
      <c r="G10" s="15">
        <f t="shared" si="3"/>
        <v>0</v>
      </c>
      <c r="H10" s="15"/>
      <c r="I10" s="106"/>
      <c r="J10" s="106"/>
      <c r="K10" s="106"/>
      <c r="L10" s="106"/>
      <c r="M10" s="106"/>
      <c r="N10" s="106"/>
      <c r="O10" s="106"/>
      <c r="P10" s="106"/>
      <c r="Q10" s="106"/>
      <c r="R10" s="106"/>
      <c r="S10" s="106"/>
      <c r="T10" s="106"/>
      <c r="U10" s="106"/>
      <c r="V10" s="106"/>
      <c r="W10" s="106"/>
      <c r="X10" s="106"/>
      <c r="Y10" s="106"/>
      <c r="Z10" s="106"/>
      <c r="AA10" s="106"/>
    </row>
    <row r="11" spans="1:27" x14ac:dyDescent="0.25">
      <c r="A11" s="120"/>
      <c r="B11" s="26" t="s">
        <v>37</v>
      </c>
      <c r="C11" s="130">
        <f t="shared" si="0"/>
        <v>0</v>
      </c>
      <c r="D11" s="75">
        <v>0</v>
      </c>
      <c r="E11" s="125">
        <f t="shared" si="1"/>
        <v>0.1</v>
      </c>
      <c r="F11" s="51">
        <f t="shared" si="2"/>
        <v>8.0645161290322578E-2</v>
      </c>
      <c r="G11" s="15">
        <f t="shared" si="3"/>
        <v>0</v>
      </c>
      <c r="H11" s="15"/>
      <c r="I11" s="4"/>
      <c r="J11" s="4"/>
      <c r="K11" s="4"/>
      <c r="L11" s="4"/>
      <c r="M11" s="4"/>
      <c r="N11" s="4"/>
      <c r="O11" s="4"/>
      <c r="P11" s="4"/>
      <c r="Q11" s="106"/>
      <c r="R11" s="106"/>
      <c r="S11" s="106"/>
      <c r="T11" s="106"/>
      <c r="U11" s="106"/>
      <c r="V11" s="106"/>
      <c r="W11" s="106"/>
      <c r="X11" s="106"/>
      <c r="Y11" s="106"/>
      <c r="Z11" s="106"/>
      <c r="AA11" s="106"/>
    </row>
    <row r="12" spans="1:27" x14ac:dyDescent="0.25">
      <c r="A12" s="120"/>
      <c r="B12" s="26" t="s">
        <v>38</v>
      </c>
      <c r="C12" s="130">
        <f t="shared" si="0"/>
        <v>66935</v>
      </c>
      <c r="D12" s="75">
        <v>83</v>
      </c>
      <c r="E12" s="125">
        <f t="shared" si="1"/>
        <v>0.1</v>
      </c>
      <c r="F12" s="51">
        <f t="shared" si="2"/>
        <v>8.0645161290322578E-2</v>
      </c>
      <c r="G12" s="15">
        <f t="shared" si="3"/>
        <v>66935.483870967742</v>
      </c>
      <c r="H12" s="141"/>
      <c r="I12" s="151" t="s">
        <v>39</v>
      </c>
      <c r="J12" s="152"/>
      <c r="K12" s="152"/>
      <c r="L12" s="152"/>
      <c r="M12" s="152"/>
      <c r="N12" s="14"/>
      <c r="O12" s="14"/>
      <c r="P12" s="37"/>
      <c r="Q12" s="78"/>
      <c r="R12" s="106"/>
      <c r="S12" s="106"/>
      <c r="T12" s="106"/>
      <c r="U12" s="106"/>
      <c r="V12" s="106"/>
      <c r="W12" s="106"/>
      <c r="X12" s="106"/>
      <c r="Y12" s="106"/>
      <c r="Z12" s="106"/>
      <c r="AA12" s="106"/>
    </row>
    <row r="13" spans="1:27" x14ac:dyDescent="0.25">
      <c r="A13" s="120"/>
      <c r="B13" s="26" t="s">
        <v>40</v>
      </c>
      <c r="C13" s="130">
        <f t="shared" si="0"/>
        <v>0</v>
      </c>
      <c r="D13" s="75">
        <v>0</v>
      </c>
      <c r="E13" s="125">
        <f t="shared" si="1"/>
        <v>0.1</v>
      </c>
      <c r="F13" s="51">
        <f t="shared" si="2"/>
        <v>8.0645161290322578E-2</v>
      </c>
      <c r="G13" s="15">
        <f t="shared" si="3"/>
        <v>0</v>
      </c>
      <c r="H13" s="141"/>
      <c r="I13" s="157" t="s">
        <v>41</v>
      </c>
      <c r="J13" s="154"/>
      <c r="K13" s="154"/>
      <c r="L13" s="154"/>
      <c r="M13" s="154"/>
      <c r="N13" s="154"/>
      <c r="O13" s="154"/>
      <c r="P13" s="158"/>
      <c r="Q13" s="78"/>
      <c r="R13" s="106"/>
      <c r="S13" s="106"/>
      <c r="T13" s="106"/>
      <c r="U13" s="106"/>
      <c r="V13" s="106"/>
      <c r="W13" s="106"/>
      <c r="X13" s="106"/>
      <c r="Y13" s="106"/>
      <c r="Z13" s="106"/>
      <c r="AA13" s="106"/>
    </row>
    <row r="14" spans="1:27" x14ac:dyDescent="0.25">
      <c r="A14" s="120"/>
      <c r="B14" s="26" t="s">
        <v>42</v>
      </c>
      <c r="C14" s="130">
        <f t="shared" si="0"/>
        <v>0</v>
      </c>
      <c r="D14" s="75">
        <v>0</v>
      </c>
      <c r="E14" s="125">
        <f t="shared" si="1"/>
        <v>0.1</v>
      </c>
      <c r="F14" s="51">
        <f t="shared" si="2"/>
        <v>8.0645161290322578E-2</v>
      </c>
      <c r="G14" s="15">
        <f t="shared" si="3"/>
        <v>0</v>
      </c>
      <c r="H14" s="141"/>
      <c r="I14" s="86"/>
      <c r="J14" s="31"/>
      <c r="K14" s="31"/>
      <c r="L14" s="31"/>
      <c r="M14" s="31"/>
      <c r="N14" s="31"/>
      <c r="O14" s="31"/>
      <c r="P14" s="114"/>
      <c r="Q14" s="78"/>
      <c r="R14" s="106"/>
      <c r="S14" s="106"/>
      <c r="T14" s="106"/>
      <c r="U14" s="106"/>
      <c r="V14" s="106"/>
      <c r="W14" s="106"/>
      <c r="X14" s="106"/>
      <c r="Y14" s="106"/>
      <c r="Z14" s="106"/>
      <c r="AA14" s="106"/>
    </row>
    <row r="15" spans="1:27" x14ac:dyDescent="0.25">
      <c r="A15" s="120"/>
      <c r="B15" s="26" t="s">
        <v>43</v>
      </c>
      <c r="C15" s="130">
        <f t="shared" si="0"/>
        <v>0</v>
      </c>
      <c r="D15" s="75">
        <v>0</v>
      </c>
      <c r="E15" s="125">
        <f t="shared" si="1"/>
        <v>0.1</v>
      </c>
      <c r="F15" s="51">
        <f t="shared" si="2"/>
        <v>8.0645161290322578E-2</v>
      </c>
      <c r="G15" s="15">
        <f t="shared" si="3"/>
        <v>0</v>
      </c>
      <c r="H15" s="141"/>
      <c r="I15" s="86"/>
      <c r="J15" s="31"/>
      <c r="K15" s="31"/>
      <c r="L15" s="31"/>
      <c r="M15" s="31"/>
      <c r="N15" s="31"/>
      <c r="O15" s="31"/>
      <c r="P15" s="114"/>
      <c r="Q15" s="78"/>
      <c r="R15" s="106"/>
      <c r="S15" s="106"/>
      <c r="T15" s="106"/>
      <c r="U15" s="106"/>
      <c r="V15" s="106"/>
      <c r="W15" s="106"/>
      <c r="X15" s="106"/>
      <c r="Y15" s="106"/>
      <c r="Z15" s="106"/>
      <c r="AA15" s="106"/>
    </row>
    <row r="16" spans="1:27" x14ac:dyDescent="0.25">
      <c r="A16" s="120"/>
      <c r="B16" s="26" t="s">
        <v>44</v>
      </c>
      <c r="C16" s="130">
        <f t="shared" si="0"/>
        <v>0</v>
      </c>
      <c r="D16" s="75">
        <v>0</v>
      </c>
      <c r="E16" s="125">
        <f t="shared" si="1"/>
        <v>0.1</v>
      </c>
      <c r="F16" s="51">
        <f t="shared" si="2"/>
        <v>8.0645161290322578E-2</v>
      </c>
      <c r="G16" s="15">
        <f t="shared" si="3"/>
        <v>0</v>
      </c>
      <c r="H16" s="141"/>
      <c r="I16" s="86"/>
      <c r="J16" s="31"/>
      <c r="K16" s="31"/>
      <c r="L16" s="31"/>
      <c r="M16" s="31"/>
      <c r="N16" s="31"/>
      <c r="O16" s="31"/>
      <c r="P16" s="114"/>
      <c r="Q16" s="78"/>
      <c r="R16" s="106"/>
      <c r="S16" s="106"/>
      <c r="T16" s="106"/>
      <c r="U16" s="106"/>
      <c r="V16" s="106"/>
      <c r="W16" s="106"/>
      <c r="X16" s="106"/>
      <c r="Y16" s="106"/>
      <c r="Z16" s="106"/>
      <c r="AA16" s="106"/>
    </row>
    <row r="17" spans="1:27" x14ac:dyDescent="0.25">
      <c r="A17" s="120"/>
      <c r="B17" s="26" t="s">
        <v>45</v>
      </c>
      <c r="C17" s="130">
        <f t="shared" si="0"/>
        <v>11290</v>
      </c>
      <c r="D17" s="75">
        <v>14</v>
      </c>
      <c r="E17" s="125">
        <f t="shared" si="1"/>
        <v>0.1</v>
      </c>
      <c r="F17" s="51">
        <f t="shared" si="2"/>
        <v>8.0645161290322578E-2</v>
      </c>
      <c r="G17" s="15">
        <f t="shared" si="3"/>
        <v>11290.322580645161</v>
      </c>
      <c r="H17" s="141"/>
      <c r="I17" s="91"/>
      <c r="J17" s="96"/>
      <c r="K17" s="96"/>
      <c r="L17" s="96"/>
      <c r="M17" s="96"/>
      <c r="N17" s="96"/>
      <c r="O17" s="96"/>
      <c r="P17" s="82"/>
      <c r="Q17" s="78"/>
      <c r="R17" s="106"/>
      <c r="S17" s="106"/>
      <c r="T17" s="106"/>
      <c r="U17" s="106"/>
      <c r="V17" s="106"/>
      <c r="W17" s="106"/>
      <c r="X17" s="106"/>
      <c r="Y17" s="106"/>
      <c r="Z17" s="106"/>
      <c r="AA17" s="106"/>
    </row>
    <row r="18" spans="1:27" s="67" customFormat="1" x14ac:dyDescent="0.25">
      <c r="A18" s="120"/>
      <c r="B18" s="26" t="s">
        <v>46</v>
      </c>
      <c r="C18" s="130">
        <f t="shared" si="0"/>
        <v>0</v>
      </c>
      <c r="D18" s="75">
        <v>0</v>
      </c>
      <c r="E18" s="125">
        <f t="shared" si="1"/>
        <v>0.1</v>
      </c>
      <c r="F18" s="51">
        <f t="shared" si="2"/>
        <v>8.0645161290322578E-2</v>
      </c>
      <c r="G18" s="15">
        <f t="shared" si="3"/>
        <v>0</v>
      </c>
      <c r="H18" s="15"/>
      <c r="I18" s="14"/>
      <c r="J18" s="14"/>
      <c r="K18" s="14"/>
      <c r="L18" s="14"/>
      <c r="M18" s="14"/>
      <c r="N18" s="14"/>
      <c r="O18" s="14"/>
      <c r="P18" s="14"/>
      <c r="Q18" s="106"/>
      <c r="R18" s="106"/>
      <c r="S18" s="106"/>
      <c r="T18" s="106"/>
      <c r="U18" s="106"/>
      <c r="V18" s="106"/>
      <c r="W18" s="106"/>
      <c r="X18" s="106"/>
      <c r="Y18" s="106"/>
      <c r="Z18" s="106"/>
      <c r="AA18" s="106"/>
    </row>
    <row r="19" spans="1:27" s="67" customFormat="1" x14ac:dyDescent="0.25">
      <c r="A19" s="120"/>
      <c r="B19" s="26" t="s">
        <v>47</v>
      </c>
      <c r="C19" s="130">
        <f t="shared" si="0"/>
        <v>0</v>
      </c>
      <c r="D19" s="75">
        <v>0</v>
      </c>
      <c r="E19" s="125">
        <f t="shared" si="1"/>
        <v>0.1</v>
      </c>
      <c r="F19" s="51">
        <f t="shared" si="2"/>
        <v>8.0645161290322578E-2</v>
      </c>
      <c r="G19" s="15">
        <f t="shared" si="3"/>
        <v>0</v>
      </c>
      <c r="H19" s="15"/>
      <c r="I19" s="31"/>
      <c r="J19" s="31"/>
      <c r="K19" s="31"/>
      <c r="L19" s="31"/>
      <c r="M19" s="31"/>
      <c r="N19" s="31"/>
      <c r="O19" s="31"/>
      <c r="P19" s="31"/>
      <c r="Q19" s="106"/>
      <c r="R19" s="106"/>
      <c r="S19" s="106"/>
      <c r="T19" s="106"/>
      <c r="U19" s="106"/>
      <c r="V19" s="106"/>
      <c r="W19" s="106"/>
      <c r="X19" s="106"/>
      <c r="Y19" s="106"/>
      <c r="Z19" s="106"/>
      <c r="AA19" s="106"/>
    </row>
    <row r="20" spans="1:27" s="67" customFormat="1" x14ac:dyDescent="0.25">
      <c r="A20" s="120"/>
      <c r="B20" s="26" t="s">
        <v>48</v>
      </c>
      <c r="C20" s="130">
        <f t="shared" si="0"/>
        <v>0</v>
      </c>
      <c r="D20" s="75">
        <v>0</v>
      </c>
      <c r="E20" s="125">
        <f t="shared" si="1"/>
        <v>0.1</v>
      </c>
      <c r="F20" s="51">
        <f t="shared" si="2"/>
        <v>8.0645161290322578E-2</v>
      </c>
      <c r="G20" s="15">
        <f t="shared" si="3"/>
        <v>0</v>
      </c>
      <c r="H20" s="15"/>
      <c r="I20" s="31"/>
      <c r="J20" s="31"/>
      <c r="K20" s="31"/>
      <c r="L20" s="31"/>
      <c r="M20" s="31"/>
      <c r="N20" s="31"/>
      <c r="O20" s="31"/>
      <c r="P20" s="31"/>
      <c r="Q20" s="106"/>
      <c r="R20" s="106"/>
      <c r="S20" s="106"/>
      <c r="T20" s="106"/>
      <c r="U20" s="106"/>
      <c r="V20" s="106"/>
      <c r="W20" s="106"/>
      <c r="X20" s="106"/>
      <c r="Y20" s="106"/>
      <c r="Z20" s="106"/>
      <c r="AA20" s="106"/>
    </row>
    <row r="21" spans="1:27" s="67" customFormat="1" x14ac:dyDescent="0.25">
      <c r="A21" s="120"/>
      <c r="B21" s="26" t="s">
        <v>49</v>
      </c>
      <c r="C21" s="130">
        <f t="shared" si="0"/>
        <v>0</v>
      </c>
      <c r="D21" s="75">
        <v>0</v>
      </c>
      <c r="E21" s="125">
        <f t="shared" si="1"/>
        <v>0.1</v>
      </c>
      <c r="F21" s="51">
        <f t="shared" si="2"/>
        <v>8.0645161290322578E-2</v>
      </c>
      <c r="G21" s="15">
        <f t="shared" si="3"/>
        <v>0</v>
      </c>
      <c r="H21" s="15"/>
      <c r="I21" s="31"/>
      <c r="J21" s="31"/>
      <c r="K21" s="31"/>
      <c r="L21" s="31"/>
      <c r="M21" s="31"/>
      <c r="N21" s="31"/>
      <c r="O21" s="31"/>
      <c r="P21" s="31"/>
      <c r="Q21" s="106"/>
      <c r="R21" s="106"/>
      <c r="S21" s="106"/>
      <c r="T21" s="106"/>
      <c r="U21" s="106"/>
      <c r="V21" s="106"/>
      <c r="W21" s="106"/>
      <c r="X21" s="106"/>
      <c r="Y21" s="106"/>
      <c r="Z21" s="106"/>
      <c r="AA21" s="106"/>
    </row>
    <row r="22" spans="1:27" s="67" customFormat="1" x14ac:dyDescent="0.25">
      <c r="A22" s="120"/>
      <c r="B22" s="26" t="s">
        <v>50</v>
      </c>
      <c r="C22" s="130">
        <f t="shared" si="0"/>
        <v>0</v>
      </c>
      <c r="D22" s="75">
        <v>0</v>
      </c>
      <c r="E22" s="125">
        <f t="shared" si="1"/>
        <v>0.1</v>
      </c>
      <c r="F22" s="51">
        <f t="shared" si="2"/>
        <v>8.0645161290322578E-2</v>
      </c>
      <c r="G22" s="15">
        <f t="shared" si="3"/>
        <v>0</v>
      </c>
      <c r="H22" s="15"/>
      <c r="I22" s="31"/>
      <c r="J22" s="31"/>
      <c r="K22" s="31"/>
      <c r="L22" s="31"/>
      <c r="M22" s="31"/>
      <c r="N22" s="31"/>
      <c r="O22" s="31"/>
      <c r="P22" s="31"/>
      <c r="Q22" s="106"/>
      <c r="R22" s="106"/>
      <c r="S22" s="106"/>
      <c r="T22" s="106"/>
      <c r="U22" s="106"/>
      <c r="V22" s="106"/>
      <c r="W22" s="106"/>
      <c r="X22" s="106"/>
      <c r="Y22" s="106"/>
      <c r="Z22" s="106"/>
      <c r="AA22" s="106"/>
    </row>
    <row r="23" spans="1:27" s="67" customFormat="1" x14ac:dyDescent="0.25">
      <c r="A23" s="120"/>
      <c r="B23" s="26" t="s">
        <v>51</v>
      </c>
      <c r="C23" s="130">
        <f t="shared" si="0"/>
        <v>0</v>
      </c>
      <c r="D23" s="75">
        <v>0</v>
      </c>
      <c r="E23" s="125">
        <f t="shared" si="1"/>
        <v>0.1</v>
      </c>
      <c r="F23" s="51">
        <f t="shared" si="2"/>
        <v>8.0645161290322578E-2</v>
      </c>
      <c r="G23" s="15">
        <f t="shared" si="3"/>
        <v>0</v>
      </c>
      <c r="H23" s="15"/>
      <c r="I23" s="31"/>
      <c r="J23" s="31"/>
      <c r="K23" s="31"/>
      <c r="L23" s="31"/>
      <c r="M23" s="31"/>
      <c r="N23" s="31"/>
      <c r="O23" s="31"/>
      <c r="P23" s="31"/>
      <c r="Q23" s="106"/>
      <c r="R23" s="106"/>
      <c r="S23" s="106"/>
      <c r="T23" s="106"/>
      <c r="U23" s="106"/>
      <c r="V23" s="106"/>
      <c r="W23" s="106"/>
      <c r="X23" s="106"/>
      <c r="Y23" s="106"/>
      <c r="Z23" s="106"/>
      <c r="AA23" s="106"/>
    </row>
    <row r="24" spans="1:27" s="67" customFormat="1" x14ac:dyDescent="0.25">
      <c r="A24" s="120"/>
      <c r="B24" s="26" t="s">
        <v>52</v>
      </c>
      <c r="C24" s="130">
        <f t="shared" si="0"/>
        <v>0</v>
      </c>
      <c r="D24" s="75">
        <v>0</v>
      </c>
      <c r="E24" s="125">
        <f t="shared" si="1"/>
        <v>0.1</v>
      </c>
      <c r="F24" s="51">
        <f t="shared" si="2"/>
        <v>8.0645161290322578E-2</v>
      </c>
      <c r="G24" s="15">
        <f t="shared" si="3"/>
        <v>0</v>
      </c>
      <c r="H24" s="15"/>
      <c r="I24" s="31"/>
      <c r="J24" s="31"/>
      <c r="K24" s="31"/>
      <c r="L24" s="31"/>
      <c r="M24" s="31"/>
      <c r="N24" s="31"/>
      <c r="O24" s="31"/>
      <c r="P24" s="31"/>
      <c r="Q24" s="106"/>
      <c r="R24" s="106"/>
      <c r="S24" s="106"/>
      <c r="T24" s="106"/>
      <c r="U24" s="106"/>
      <c r="V24" s="106"/>
      <c r="W24" s="106"/>
      <c r="X24" s="106"/>
      <c r="Y24" s="106"/>
      <c r="Z24" s="106"/>
      <c r="AA24" s="106"/>
    </row>
    <row r="25" spans="1:27" s="67" customFormat="1" x14ac:dyDescent="0.25">
      <c r="A25" s="120"/>
      <c r="B25" s="26" t="s">
        <v>53</v>
      </c>
      <c r="C25" s="130">
        <f t="shared" si="0"/>
        <v>0</v>
      </c>
      <c r="D25" s="75">
        <v>0</v>
      </c>
      <c r="E25" s="125">
        <f t="shared" si="1"/>
        <v>0.1</v>
      </c>
      <c r="F25" s="51">
        <f t="shared" si="2"/>
        <v>8.0645161290322578E-2</v>
      </c>
      <c r="G25" s="15">
        <f t="shared" si="3"/>
        <v>0</v>
      </c>
      <c r="H25" s="15"/>
      <c r="I25" s="31"/>
      <c r="J25" s="31"/>
      <c r="K25" s="31"/>
      <c r="L25" s="31"/>
      <c r="M25" s="31"/>
      <c r="N25" s="31"/>
      <c r="O25" s="31"/>
      <c r="P25" s="31"/>
      <c r="Q25" s="106"/>
      <c r="R25" s="106"/>
      <c r="S25" s="106"/>
      <c r="T25" s="106"/>
      <c r="U25" s="106"/>
      <c r="V25" s="106"/>
      <c r="W25" s="106"/>
      <c r="X25" s="106"/>
      <c r="Y25" s="106"/>
      <c r="Z25" s="106"/>
      <c r="AA25" s="106"/>
    </row>
    <row r="26" spans="1:27" s="67" customFormat="1" x14ac:dyDescent="0.25">
      <c r="A26" s="120"/>
      <c r="B26" s="26" t="s">
        <v>54</v>
      </c>
      <c r="C26" s="130">
        <f t="shared" si="0"/>
        <v>0</v>
      </c>
      <c r="D26" s="75">
        <v>0</v>
      </c>
      <c r="E26" s="125">
        <f t="shared" si="1"/>
        <v>0.1</v>
      </c>
      <c r="F26" s="51">
        <f t="shared" si="2"/>
        <v>8.0645161290322578E-2</v>
      </c>
      <c r="G26" s="15">
        <f t="shared" si="3"/>
        <v>0</v>
      </c>
      <c r="H26" s="15"/>
      <c r="I26" s="31"/>
      <c r="J26" s="31"/>
      <c r="K26" s="31"/>
      <c r="L26" s="31"/>
      <c r="M26" s="31"/>
      <c r="N26" s="31"/>
      <c r="O26" s="31"/>
      <c r="P26" s="31"/>
      <c r="Q26" s="106"/>
      <c r="R26" s="106"/>
      <c r="S26" s="106"/>
      <c r="T26" s="106"/>
      <c r="U26" s="106"/>
      <c r="V26" s="106"/>
      <c r="W26" s="106"/>
      <c r="X26" s="106"/>
      <c r="Y26" s="106"/>
      <c r="Z26" s="106"/>
      <c r="AA26" s="106"/>
    </row>
    <row r="27" spans="1:27" s="67" customFormat="1" x14ac:dyDescent="0.25">
      <c r="A27" s="120"/>
      <c r="B27" s="26" t="s">
        <v>55</v>
      </c>
      <c r="C27" s="130">
        <f t="shared" si="0"/>
        <v>0</v>
      </c>
      <c r="D27" s="75">
        <v>0</v>
      </c>
      <c r="E27" s="125">
        <f t="shared" si="1"/>
        <v>0.1</v>
      </c>
      <c r="F27" s="51">
        <f t="shared" si="2"/>
        <v>8.0645161290322578E-2</v>
      </c>
      <c r="G27" s="15">
        <f t="shared" si="3"/>
        <v>0</v>
      </c>
      <c r="H27" s="15"/>
      <c r="I27" s="31"/>
      <c r="J27" s="31"/>
      <c r="K27" s="31"/>
      <c r="L27" s="31"/>
      <c r="M27" s="31"/>
      <c r="N27" s="31"/>
      <c r="O27" s="31"/>
      <c r="P27" s="31"/>
      <c r="Q27" s="106"/>
      <c r="R27" s="106"/>
      <c r="S27" s="106"/>
      <c r="T27" s="106"/>
      <c r="U27" s="106"/>
      <c r="V27" s="106"/>
      <c r="W27" s="106"/>
      <c r="X27" s="106"/>
      <c r="Y27" s="106"/>
      <c r="Z27" s="106"/>
      <c r="AA27" s="106"/>
    </row>
    <row r="28" spans="1:27" s="67" customFormat="1" x14ac:dyDescent="0.25">
      <c r="A28" s="120"/>
      <c r="B28" s="26" t="s">
        <v>56</v>
      </c>
      <c r="C28" s="130">
        <f t="shared" si="0"/>
        <v>0</v>
      </c>
      <c r="D28" s="75">
        <v>0</v>
      </c>
      <c r="E28" s="125">
        <f t="shared" si="1"/>
        <v>0.1</v>
      </c>
      <c r="F28" s="51">
        <f t="shared" si="2"/>
        <v>8.0645161290322578E-2</v>
      </c>
      <c r="G28" s="15">
        <f t="shared" si="3"/>
        <v>0</v>
      </c>
      <c r="H28" s="15"/>
      <c r="I28" s="31"/>
      <c r="J28" s="31"/>
      <c r="K28" s="31"/>
      <c r="L28" s="31"/>
      <c r="M28" s="31"/>
      <c r="N28" s="31"/>
      <c r="O28" s="31"/>
      <c r="P28" s="31"/>
      <c r="Q28" s="106"/>
      <c r="R28" s="106"/>
      <c r="S28" s="106"/>
      <c r="T28" s="106"/>
      <c r="U28" s="106"/>
      <c r="V28" s="106"/>
      <c r="W28" s="106"/>
      <c r="X28" s="106"/>
      <c r="Y28" s="106"/>
      <c r="Z28" s="106"/>
      <c r="AA28" s="106"/>
    </row>
    <row r="29" spans="1:27" s="67" customFormat="1" x14ac:dyDescent="0.25">
      <c r="A29" s="120"/>
      <c r="B29" s="26" t="s">
        <v>57</v>
      </c>
      <c r="C29" s="130">
        <f t="shared" si="0"/>
        <v>0</v>
      </c>
      <c r="D29" s="75">
        <v>0</v>
      </c>
      <c r="E29" s="125">
        <f t="shared" si="1"/>
        <v>0.1</v>
      </c>
      <c r="F29" s="51">
        <f t="shared" si="2"/>
        <v>8.0645161290322578E-2</v>
      </c>
      <c r="G29" s="15">
        <f t="shared" si="3"/>
        <v>0</v>
      </c>
      <c r="H29" s="15"/>
      <c r="I29" s="31"/>
      <c r="J29" s="31"/>
      <c r="K29" s="31"/>
      <c r="L29" s="31"/>
      <c r="M29" s="31"/>
      <c r="N29" s="31"/>
      <c r="O29" s="31"/>
      <c r="P29" s="31"/>
      <c r="Q29" s="106"/>
      <c r="R29" s="106"/>
      <c r="S29" s="106"/>
      <c r="T29" s="106"/>
      <c r="U29" s="106"/>
      <c r="V29" s="106"/>
      <c r="W29" s="106"/>
      <c r="X29" s="106"/>
      <c r="Y29" s="106"/>
      <c r="Z29" s="106"/>
      <c r="AA29" s="106"/>
    </row>
    <row r="30" spans="1:27" s="67" customFormat="1" x14ac:dyDescent="0.25">
      <c r="A30" s="120"/>
      <c r="B30" s="26" t="s">
        <v>58</v>
      </c>
      <c r="C30" s="130">
        <f t="shared" si="0"/>
        <v>0</v>
      </c>
      <c r="D30" s="75">
        <v>0</v>
      </c>
      <c r="E30" s="125">
        <f t="shared" si="1"/>
        <v>0.1</v>
      </c>
      <c r="F30" s="51">
        <f t="shared" si="2"/>
        <v>8.0645161290322578E-2</v>
      </c>
      <c r="G30" s="15">
        <f t="shared" si="3"/>
        <v>0</v>
      </c>
      <c r="H30" s="15"/>
      <c r="I30" s="31"/>
      <c r="J30" s="31"/>
      <c r="K30" s="31"/>
      <c r="L30" s="31"/>
      <c r="M30" s="31"/>
      <c r="N30" s="31"/>
      <c r="O30" s="31"/>
      <c r="P30" s="31"/>
      <c r="Q30" s="106"/>
      <c r="R30" s="106"/>
      <c r="S30" s="106"/>
      <c r="T30" s="106"/>
      <c r="U30" s="106"/>
      <c r="V30" s="106"/>
      <c r="W30" s="106"/>
      <c r="X30" s="106"/>
      <c r="Y30" s="106"/>
      <c r="Z30" s="106"/>
      <c r="AA30" s="106"/>
    </row>
    <row r="31" spans="1:27" s="67" customFormat="1" x14ac:dyDescent="0.25">
      <c r="A31" s="120"/>
      <c r="B31" s="26" t="s">
        <v>59</v>
      </c>
      <c r="C31" s="130">
        <f t="shared" si="0"/>
        <v>0</v>
      </c>
      <c r="D31" s="75">
        <v>0</v>
      </c>
      <c r="E31" s="125">
        <f t="shared" si="1"/>
        <v>0.1</v>
      </c>
      <c r="F31" s="51">
        <f t="shared" si="2"/>
        <v>8.0645161290322578E-2</v>
      </c>
      <c r="G31" s="15">
        <f t="shared" si="3"/>
        <v>0</v>
      </c>
      <c r="H31" s="15"/>
      <c r="I31" s="31"/>
      <c r="J31" s="31"/>
      <c r="K31" s="31"/>
      <c r="L31" s="31"/>
      <c r="M31" s="31"/>
      <c r="N31" s="31"/>
      <c r="O31" s="31"/>
      <c r="P31" s="31"/>
      <c r="Q31" s="106"/>
      <c r="R31" s="106"/>
      <c r="S31" s="106"/>
      <c r="T31" s="106"/>
      <c r="U31" s="106"/>
      <c r="V31" s="106"/>
      <c r="W31" s="106"/>
      <c r="X31" s="106"/>
      <c r="Y31" s="106"/>
      <c r="Z31" s="106"/>
      <c r="AA31" s="106"/>
    </row>
    <row r="32" spans="1:27" s="67" customFormat="1" x14ac:dyDescent="0.25">
      <c r="A32" s="120"/>
      <c r="B32" s="26" t="s">
        <v>60</v>
      </c>
      <c r="C32" s="130">
        <f t="shared" si="0"/>
        <v>0</v>
      </c>
      <c r="D32" s="75">
        <v>0</v>
      </c>
      <c r="E32" s="125">
        <f t="shared" si="1"/>
        <v>0.1</v>
      </c>
      <c r="F32" s="51">
        <f t="shared" si="2"/>
        <v>8.0645161290322578E-2</v>
      </c>
      <c r="G32" s="15">
        <f t="shared" si="3"/>
        <v>0</v>
      </c>
      <c r="H32" s="15"/>
      <c r="I32" s="31"/>
      <c r="J32" s="31"/>
      <c r="K32" s="31"/>
      <c r="L32" s="31"/>
      <c r="M32" s="31"/>
      <c r="N32" s="31"/>
      <c r="O32" s="31"/>
      <c r="P32" s="31"/>
      <c r="Q32" s="106"/>
      <c r="R32" s="106"/>
      <c r="S32" s="106"/>
      <c r="T32" s="106"/>
      <c r="U32" s="106"/>
      <c r="V32" s="106"/>
      <c r="W32" s="106"/>
      <c r="X32" s="106"/>
      <c r="Y32" s="106"/>
      <c r="Z32" s="106"/>
      <c r="AA32" s="106"/>
    </row>
    <row r="33" spans="1:27" s="67" customFormat="1" x14ac:dyDescent="0.25">
      <c r="A33" s="120"/>
      <c r="B33" s="26" t="s">
        <v>61</v>
      </c>
      <c r="C33" s="130">
        <f t="shared" si="0"/>
        <v>0</v>
      </c>
      <c r="D33" s="75">
        <v>0</v>
      </c>
      <c r="E33" s="125">
        <f t="shared" si="1"/>
        <v>0.1</v>
      </c>
      <c r="F33" s="51">
        <f t="shared" si="2"/>
        <v>8.0645161290322578E-2</v>
      </c>
      <c r="G33" s="15">
        <f t="shared" si="3"/>
        <v>0</v>
      </c>
      <c r="H33" s="15"/>
      <c r="I33" s="31"/>
      <c r="J33" s="31"/>
      <c r="K33" s="31"/>
      <c r="L33" s="31"/>
      <c r="M33" s="31"/>
      <c r="N33" s="31"/>
      <c r="O33" s="31"/>
      <c r="P33" s="31"/>
      <c r="Q33" s="106"/>
      <c r="R33" s="106"/>
      <c r="S33" s="106"/>
      <c r="T33" s="106"/>
      <c r="U33" s="106"/>
      <c r="V33" s="106"/>
      <c r="W33" s="106"/>
      <c r="X33" s="106"/>
      <c r="Y33" s="106"/>
      <c r="Z33" s="106"/>
      <c r="AA33" s="106"/>
    </row>
    <row r="34" spans="1:27" s="67" customFormat="1" x14ac:dyDescent="0.25">
      <c r="A34" s="120"/>
      <c r="B34" s="26" t="s">
        <v>62</v>
      </c>
      <c r="C34" s="130">
        <f t="shared" si="0"/>
        <v>0</v>
      </c>
      <c r="D34" s="75">
        <v>0</v>
      </c>
      <c r="E34" s="125">
        <f t="shared" si="1"/>
        <v>0.1</v>
      </c>
      <c r="F34" s="51">
        <f t="shared" si="2"/>
        <v>8.0645161290322578E-2</v>
      </c>
      <c r="G34" s="15">
        <f t="shared" si="3"/>
        <v>0</v>
      </c>
      <c r="H34" s="15"/>
      <c r="I34" s="31"/>
      <c r="J34" s="31"/>
      <c r="K34" s="31"/>
      <c r="L34" s="31"/>
      <c r="M34" s="31"/>
      <c r="N34" s="31"/>
      <c r="O34" s="31"/>
      <c r="P34" s="31"/>
      <c r="Q34" s="106"/>
      <c r="R34" s="106"/>
      <c r="S34" s="106"/>
      <c r="T34" s="106"/>
      <c r="U34" s="106"/>
      <c r="V34" s="106"/>
      <c r="W34" s="106"/>
      <c r="X34" s="106"/>
      <c r="Y34" s="106"/>
      <c r="Z34" s="106"/>
      <c r="AA34" s="106"/>
    </row>
    <row r="35" spans="1:27" s="67" customFormat="1" x14ac:dyDescent="0.25">
      <c r="A35" s="120"/>
      <c r="B35" s="26" t="s">
        <v>63</v>
      </c>
      <c r="C35" s="130">
        <f t="shared" si="0"/>
        <v>0</v>
      </c>
      <c r="D35" s="75">
        <v>0</v>
      </c>
      <c r="E35" s="125">
        <f t="shared" si="1"/>
        <v>0.1</v>
      </c>
      <c r="F35" s="51">
        <f t="shared" si="2"/>
        <v>8.0645161290322578E-2</v>
      </c>
      <c r="G35" s="15">
        <f t="shared" si="3"/>
        <v>0</v>
      </c>
      <c r="H35" s="15"/>
      <c r="I35" s="31"/>
      <c r="J35" s="31"/>
      <c r="K35" s="31"/>
      <c r="L35" s="31"/>
      <c r="M35" s="31"/>
      <c r="N35" s="31"/>
      <c r="O35" s="31"/>
      <c r="P35" s="31"/>
      <c r="Q35" s="106"/>
      <c r="R35" s="106"/>
      <c r="S35" s="106"/>
      <c r="T35" s="106"/>
      <c r="U35" s="106"/>
      <c r="V35" s="106"/>
      <c r="W35" s="106"/>
      <c r="X35" s="106"/>
      <c r="Y35" s="106"/>
      <c r="Z35" s="106"/>
      <c r="AA35" s="106"/>
    </row>
    <row r="36" spans="1:27" s="67" customFormat="1" x14ac:dyDescent="0.25">
      <c r="A36" s="120"/>
      <c r="B36" s="26" t="s">
        <v>64</v>
      </c>
      <c r="C36" s="130">
        <f t="shared" ref="C36:C59" si="4">TRUNC(G36)</f>
        <v>0</v>
      </c>
      <c r="D36" s="75">
        <v>0</v>
      </c>
      <c r="E36" s="125">
        <f t="shared" ref="E36:E59" si="5">$G$2</f>
        <v>0.1</v>
      </c>
      <c r="F36" s="51">
        <f t="shared" ref="F36:F59" si="6">1/$D$2</f>
        <v>8.0645161290322578E-2</v>
      </c>
      <c r="G36" s="15">
        <f t="shared" ref="G36:G59" si="7">((D36/E36)*(F36))*(1000/1)</f>
        <v>0</v>
      </c>
      <c r="H36" s="15"/>
      <c r="I36" s="31"/>
      <c r="J36" s="31"/>
      <c r="K36" s="31"/>
      <c r="L36" s="31"/>
      <c r="M36" s="31"/>
      <c r="N36" s="31"/>
      <c r="O36" s="31"/>
      <c r="P36" s="31"/>
      <c r="Q36" s="106"/>
      <c r="R36" s="106"/>
      <c r="S36" s="106"/>
      <c r="T36" s="106"/>
      <c r="U36" s="106"/>
      <c r="V36" s="106"/>
      <c r="W36" s="106"/>
      <c r="X36" s="106"/>
      <c r="Y36" s="106"/>
      <c r="Z36" s="106"/>
      <c r="AA36" s="106"/>
    </row>
    <row r="37" spans="1:27" s="67" customFormat="1" x14ac:dyDescent="0.25">
      <c r="A37" s="120"/>
      <c r="B37" s="26" t="s">
        <v>65</v>
      </c>
      <c r="C37" s="130">
        <f t="shared" si="4"/>
        <v>0</v>
      </c>
      <c r="D37" s="75">
        <v>0</v>
      </c>
      <c r="E37" s="125">
        <f t="shared" si="5"/>
        <v>0.1</v>
      </c>
      <c r="F37" s="51">
        <f t="shared" si="6"/>
        <v>8.0645161290322578E-2</v>
      </c>
      <c r="G37" s="15">
        <f t="shared" si="7"/>
        <v>0</v>
      </c>
      <c r="H37" s="15"/>
      <c r="I37" s="31"/>
      <c r="J37" s="31"/>
      <c r="K37" s="31"/>
      <c r="L37" s="31"/>
      <c r="M37" s="31"/>
      <c r="N37" s="31"/>
      <c r="O37" s="31"/>
      <c r="P37" s="31"/>
      <c r="Q37" s="106"/>
      <c r="R37" s="106"/>
      <c r="S37" s="106"/>
      <c r="T37" s="106"/>
      <c r="U37" s="106"/>
      <c r="V37" s="106"/>
      <c r="W37" s="106"/>
      <c r="X37" s="106"/>
      <c r="Y37" s="106"/>
      <c r="Z37" s="106"/>
      <c r="AA37" s="106"/>
    </row>
    <row r="38" spans="1:27" s="67" customFormat="1" x14ac:dyDescent="0.25">
      <c r="A38" s="120"/>
      <c r="B38" s="26" t="s">
        <v>66</v>
      </c>
      <c r="C38" s="130">
        <f t="shared" si="4"/>
        <v>0</v>
      </c>
      <c r="D38" s="75">
        <v>0</v>
      </c>
      <c r="E38" s="125">
        <f t="shared" si="5"/>
        <v>0.1</v>
      </c>
      <c r="F38" s="51">
        <f t="shared" si="6"/>
        <v>8.0645161290322578E-2</v>
      </c>
      <c r="G38" s="15">
        <f t="shared" si="7"/>
        <v>0</v>
      </c>
      <c r="H38" s="15"/>
      <c r="I38" s="31"/>
      <c r="J38" s="31"/>
      <c r="K38" s="31"/>
      <c r="L38" s="31"/>
      <c r="M38" s="31"/>
      <c r="N38" s="31"/>
      <c r="O38" s="31"/>
      <c r="P38" s="31"/>
      <c r="Q38" s="106"/>
      <c r="R38" s="106"/>
      <c r="S38" s="106"/>
      <c r="T38" s="106"/>
      <c r="U38" s="106"/>
      <c r="V38" s="106"/>
      <c r="W38" s="106"/>
      <c r="X38" s="106"/>
      <c r="Y38" s="106"/>
      <c r="Z38" s="106"/>
      <c r="AA38" s="106"/>
    </row>
    <row r="39" spans="1:27" s="67" customFormat="1" x14ac:dyDescent="0.25">
      <c r="A39" s="120"/>
      <c r="B39" s="26" t="s">
        <v>67</v>
      </c>
      <c r="C39" s="130">
        <f t="shared" si="4"/>
        <v>0</v>
      </c>
      <c r="D39" s="75">
        <v>0</v>
      </c>
      <c r="E39" s="125">
        <f t="shared" si="5"/>
        <v>0.1</v>
      </c>
      <c r="F39" s="51">
        <f t="shared" si="6"/>
        <v>8.0645161290322578E-2</v>
      </c>
      <c r="G39" s="15">
        <f t="shared" si="7"/>
        <v>0</v>
      </c>
      <c r="H39" s="15"/>
      <c r="I39" s="31"/>
      <c r="J39" s="31"/>
      <c r="K39" s="31"/>
      <c r="L39" s="31"/>
      <c r="M39" s="31"/>
      <c r="N39" s="31"/>
      <c r="O39" s="31"/>
      <c r="P39" s="31"/>
      <c r="Q39" s="106"/>
      <c r="R39" s="106"/>
      <c r="S39" s="106"/>
      <c r="T39" s="106"/>
      <c r="U39" s="106"/>
      <c r="V39" s="106"/>
      <c r="W39" s="106"/>
      <c r="X39" s="106"/>
      <c r="Y39" s="106"/>
      <c r="Z39" s="106"/>
      <c r="AA39" s="106"/>
    </row>
    <row r="40" spans="1:27" s="67" customFormat="1" x14ac:dyDescent="0.25">
      <c r="A40" s="120"/>
      <c r="B40" s="26" t="s">
        <v>68</v>
      </c>
      <c r="C40" s="130">
        <f t="shared" si="4"/>
        <v>0</v>
      </c>
      <c r="D40" s="75">
        <v>0</v>
      </c>
      <c r="E40" s="125">
        <f t="shared" si="5"/>
        <v>0.1</v>
      </c>
      <c r="F40" s="51">
        <f t="shared" si="6"/>
        <v>8.0645161290322578E-2</v>
      </c>
      <c r="G40" s="15">
        <f t="shared" si="7"/>
        <v>0</v>
      </c>
      <c r="H40" s="15"/>
      <c r="I40" s="31"/>
      <c r="J40" s="31"/>
      <c r="K40" s="31"/>
      <c r="L40" s="31"/>
      <c r="M40" s="31"/>
      <c r="N40" s="31"/>
      <c r="O40" s="31"/>
      <c r="P40" s="31"/>
      <c r="Q40" s="106"/>
      <c r="R40" s="106"/>
      <c r="S40" s="106"/>
      <c r="T40" s="106"/>
      <c r="U40" s="106"/>
      <c r="V40" s="106"/>
      <c r="W40" s="106"/>
      <c r="X40" s="106"/>
      <c r="Y40" s="106"/>
      <c r="Z40" s="106"/>
      <c r="AA40" s="106"/>
    </row>
    <row r="41" spans="1:27" s="67" customFormat="1" x14ac:dyDescent="0.25">
      <c r="A41" s="120"/>
      <c r="B41" s="26" t="s">
        <v>69</v>
      </c>
      <c r="C41" s="130">
        <f t="shared" si="4"/>
        <v>0</v>
      </c>
      <c r="D41" s="75">
        <v>0</v>
      </c>
      <c r="E41" s="125">
        <f t="shared" si="5"/>
        <v>0.1</v>
      </c>
      <c r="F41" s="51">
        <f t="shared" si="6"/>
        <v>8.0645161290322578E-2</v>
      </c>
      <c r="G41" s="15">
        <f t="shared" si="7"/>
        <v>0</v>
      </c>
      <c r="H41" s="15"/>
      <c r="I41" s="31"/>
      <c r="J41" s="31"/>
      <c r="K41" s="31"/>
      <c r="L41" s="31"/>
      <c r="M41" s="31"/>
      <c r="N41" s="31"/>
      <c r="O41" s="31"/>
      <c r="P41" s="31"/>
      <c r="Q41" s="106"/>
      <c r="R41" s="106"/>
      <c r="S41" s="106"/>
      <c r="T41" s="106"/>
      <c r="U41" s="106"/>
      <c r="V41" s="106"/>
      <c r="W41" s="106"/>
      <c r="X41" s="106"/>
      <c r="Y41" s="106"/>
      <c r="Z41" s="106"/>
      <c r="AA41" s="106"/>
    </row>
    <row r="42" spans="1:27" s="67" customFormat="1" x14ac:dyDescent="0.25">
      <c r="A42" s="120"/>
      <c r="B42" s="26" t="s">
        <v>70</v>
      </c>
      <c r="C42" s="130">
        <f t="shared" si="4"/>
        <v>0</v>
      </c>
      <c r="D42" s="75">
        <v>0</v>
      </c>
      <c r="E42" s="125">
        <f t="shared" si="5"/>
        <v>0.1</v>
      </c>
      <c r="F42" s="51">
        <f t="shared" si="6"/>
        <v>8.0645161290322578E-2</v>
      </c>
      <c r="G42" s="15">
        <f t="shared" si="7"/>
        <v>0</v>
      </c>
      <c r="H42" s="15"/>
      <c r="I42" s="31"/>
      <c r="J42" s="31"/>
      <c r="K42" s="31"/>
      <c r="L42" s="31"/>
      <c r="M42" s="31"/>
      <c r="N42" s="31"/>
      <c r="O42" s="31"/>
      <c r="P42" s="31"/>
      <c r="Q42" s="106"/>
      <c r="R42" s="106"/>
      <c r="S42" s="106"/>
      <c r="T42" s="106"/>
      <c r="U42" s="106"/>
      <c r="V42" s="106"/>
      <c r="W42" s="106"/>
      <c r="X42" s="106"/>
      <c r="Y42" s="106"/>
      <c r="Z42" s="106"/>
      <c r="AA42" s="106"/>
    </row>
    <row r="43" spans="1:27" s="67" customFormat="1" x14ac:dyDescent="0.25">
      <c r="A43" s="120"/>
      <c r="B43" s="26" t="s">
        <v>71</v>
      </c>
      <c r="C43" s="130">
        <f t="shared" si="4"/>
        <v>0</v>
      </c>
      <c r="D43" s="75">
        <v>0</v>
      </c>
      <c r="E43" s="125">
        <f t="shared" si="5"/>
        <v>0.1</v>
      </c>
      <c r="F43" s="51">
        <f t="shared" si="6"/>
        <v>8.0645161290322578E-2</v>
      </c>
      <c r="G43" s="15">
        <f t="shared" si="7"/>
        <v>0</v>
      </c>
      <c r="H43" s="15"/>
      <c r="I43" s="31"/>
      <c r="J43" s="31"/>
      <c r="K43" s="31"/>
      <c r="L43" s="31"/>
      <c r="M43" s="31"/>
      <c r="N43" s="31"/>
      <c r="O43" s="31"/>
      <c r="P43" s="31"/>
      <c r="Q43" s="106"/>
      <c r="R43" s="106"/>
      <c r="S43" s="106"/>
      <c r="T43" s="106"/>
      <c r="U43" s="106"/>
      <c r="V43" s="106"/>
      <c r="W43" s="106"/>
      <c r="X43" s="106"/>
      <c r="Y43" s="106"/>
      <c r="Z43" s="106"/>
      <c r="AA43" s="106"/>
    </row>
    <row r="44" spans="1:27" s="67" customFormat="1" x14ac:dyDescent="0.25">
      <c r="A44" s="120"/>
      <c r="B44" s="26" t="s">
        <v>72</v>
      </c>
      <c r="C44" s="130">
        <f t="shared" si="4"/>
        <v>12903</v>
      </c>
      <c r="D44" s="75">
        <v>16</v>
      </c>
      <c r="E44" s="125">
        <f t="shared" si="5"/>
        <v>0.1</v>
      </c>
      <c r="F44" s="51">
        <f t="shared" si="6"/>
        <v>8.0645161290322578E-2</v>
      </c>
      <c r="G44" s="15">
        <f t="shared" si="7"/>
        <v>12903.225806451612</v>
      </c>
      <c r="H44" s="15"/>
      <c r="I44" s="31"/>
      <c r="J44" s="31"/>
      <c r="K44" s="31"/>
      <c r="L44" s="31"/>
      <c r="M44" s="31"/>
      <c r="N44" s="31"/>
      <c r="O44" s="31"/>
      <c r="P44" s="31"/>
      <c r="Q44" s="106"/>
      <c r="R44" s="106"/>
      <c r="S44" s="106"/>
      <c r="T44" s="106"/>
      <c r="U44" s="106"/>
      <c r="V44" s="106"/>
      <c r="W44" s="106"/>
      <c r="X44" s="106"/>
      <c r="Y44" s="106"/>
      <c r="Z44" s="106"/>
      <c r="AA44" s="106"/>
    </row>
    <row r="45" spans="1:27" s="67" customFormat="1" x14ac:dyDescent="0.25">
      <c r="A45" s="120"/>
      <c r="B45" s="26" t="s">
        <v>73</v>
      </c>
      <c r="C45" s="130">
        <f t="shared" si="4"/>
        <v>0</v>
      </c>
      <c r="D45" s="75">
        <v>0</v>
      </c>
      <c r="E45" s="125">
        <f t="shared" si="5"/>
        <v>0.1</v>
      </c>
      <c r="F45" s="51">
        <f t="shared" si="6"/>
        <v>8.0645161290322578E-2</v>
      </c>
      <c r="G45" s="15">
        <f t="shared" si="7"/>
        <v>0</v>
      </c>
      <c r="H45" s="15"/>
      <c r="I45" s="31"/>
      <c r="J45" s="31"/>
      <c r="K45" s="31"/>
      <c r="L45" s="31"/>
      <c r="M45" s="31"/>
      <c r="N45" s="31"/>
      <c r="O45" s="31"/>
      <c r="P45" s="31"/>
      <c r="Q45" s="106"/>
      <c r="R45" s="106"/>
      <c r="S45" s="106"/>
      <c r="T45" s="106"/>
      <c r="U45" s="106"/>
      <c r="V45" s="106"/>
      <c r="W45" s="106"/>
      <c r="X45" s="106"/>
      <c r="Y45" s="106"/>
      <c r="Z45" s="106"/>
      <c r="AA45" s="106"/>
    </row>
    <row r="46" spans="1:27" s="67" customFormat="1" x14ac:dyDescent="0.25">
      <c r="A46" s="120"/>
      <c r="B46" s="26" t="s">
        <v>74</v>
      </c>
      <c r="C46" s="130">
        <f t="shared" si="4"/>
        <v>0</v>
      </c>
      <c r="D46" s="75">
        <v>0</v>
      </c>
      <c r="E46" s="125">
        <f t="shared" si="5"/>
        <v>0.1</v>
      </c>
      <c r="F46" s="51">
        <f t="shared" si="6"/>
        <v>8.0645161290322578E-2</v>
      </c>
      <c r="G46" s="15">
        <f t="shared" si="7"/>
        <v>0</v>
      </c>
      <c r="H46" s="15"/>
      <c r="I46" s="31"/>
      <c r="J46" s="31"/>
      <c r="K46" s="31"/>
      <c r="L46" s="31"/>
      <c r="M46" s="31"/>
      <c r="N46" s="31"/>
      <c r="O46" s="31"/>
      <c r="P46" s="31"/>
      <c r="Q46" s="106"/>
      <c r="R46" s="106"/>
      <c r="S46" s="106"/>
      <c r="T46" s="106"/>
      <c r="U46" s="106"/>
      <c r="V46" s="106"/>
      <c r="W46" s="106"/>
      <c r="X46" s="106"/>
      <c r="Y46" s="106"/>
      <c r="Z46" s="106"/>
      <c r="AA46" s="106"/>
    </row>
    <row r="47" spans="1:27" s="67" customFormat="1" x14ac:dyDescent="0.25">
      <c r="A47" s="120"/>
      <c r="B47" s="26" t="s">
        <v>75</v>
      </c>
      <c r="C47" s="130">
        <f t="shared" si="4"/>
        <v>8870</v>
      </c>
      <c r="D47" s="75">
        <v>11</v>
      </c>
      <c r="E47" s="125">
        <f t="shared" si="5"/>
        <v>0.1</v>
      </c>
      <c r="F47" s="51">
        <f t="shared" si="6"/>
        <v>8.0645161290322578E-2</v>
      </c>
      <c r="G47" s="15">
        <f t="shared" si="7"/>
        <v>8870.9677419354848</v>
      </c>
      <c r="H47" s="15"/>
      <c r="I47" s="31"/>
      <c r="J47" s="31"/>
      <c r="K47" s="31"/>
      <c r="L47" s="31"/>
      <c r="M47" s="31"/>
      <c r="N47" s="31"/>
      <c r="O47" s="31"/>
      <c r="P47" s="31"/>
      <c r="Q47" s="106"/>
      <c r="R47" s="106"/>
      <c r="S47" s="106"/>
      <c r="T47" s="106"/>
      <c r="U47" s="106"/>
      <c r="V47" s="106"/>
      <c r="W47" s="106"/>
      <c r="X47" s="106"/>
      <c r="Y47" s="106"/>
      <c r="Z47" s="106"/>
      <c r="AA47" s="106"/>
    </row>
    <row r="48" spans="1:27" s="67" customFormat="1" x14ac:dyDescent="0.25">
      <c r="A48" s="120"/>
      <c r="B48" s="26" t="s">
        <v>76</v>
      </c>
      <c r="C48" s="130">
        <f t="shared" si="4"/>
        <v>0</v>
      </c>
      <c r="D48" s="75">
        <v>0</v>
      </c>
      <c r="E48" s="125">
        <f t="shared" si="5"/>
        <v>0.1</v>
      </c>
      <c r="F48" s="51">
        <f t="shared" si="6"/>
        <v>8.0645161290322578E-2</v>
      </c>
      <c r="G48" s="15">
        <f t="shared" si="7"/>
        <v>0</v>
      </c>
      <c r="H48" s="15"/>
      <c r="I48" s="31"/>
      <c r="J48" s="31"/>
      <c r="K48" s="31"/>
      <c r="L48" s="31"/>
      <c r="M48" s="31"/>
      <c r="N48" s="31"/>
      <c r="O48" s="31"/>
      <c r="P48" s="31"/>
      <c r="Q48" s="106"/>
      <c r="R48" s="106"/>
      <c r="S48" s="106"/>
      <c r="T48" s="106"/>
      <c r="U48" s="106"/>
      <c r="V48" s="106"/>
      <c r="W48" s="106"/>
      <c r="X48" s="106"/>
      <c r="Y48" s="106"/>
      <c r="Z48" s="106"/>
      <c r="AA48" s="106"/>
    </row>
    <row r="49" spans="1:27" s="67" customFormat="1" x14ac:dyDescent="0.25">
      <c r="A49" s="120"/>
      <c r="B49" s="26" t="s">
        <v>77</v>
      </c>
      <c r="C49" s="130">
        <f t="shared" si="4"/>
        <v>0</v>
      </c>
      <c r="D49" s="75">
        <v>0</v>
      </c>
      <c r="E49" s="125">
        <f t="shared" si="5"/>
        <v>0.1</v>
      </c>
      <c r="F49" s="51">
        <f t="shared" si="6"/>
        <v>8.0645161290322578E-2</v>
      </c>
      <c r="G49" s="15">
        <f t="shared" si="7"/>
        <v>0</v>
      </c>
      <c r="H49" s="15"/>
      <c r="I49" s="31"/>
      <c r="J49" s="31"/>
      <c r="K49" s="31"/>
      <c r="L49" s="31"/>
      <c r="M49" s="31"/>
      <c r="N49" s="31"/>
      <c r="O49" s="31"/>
      <c r="P49" s="31"/>
      <c r="Q49" s="106"/>
      <c r="R49" s="106"/>
      <c r="S49" s="106"/>
      <c r="T49" s="106"/>
      <c r="U49" s="106"/>
      <c r="V49" s="106"/>
      <c r="W49" s="106"/>
      <c r="X49" s="106"/>
      <c r="Y49" s="106"/>
      <c r="Z49" s="106"/>
      <c r="AA49" s="106"/>
    </row>
    <row r="50" spans="1:27" s="67" customFormat="1" x14ac:dyDescent="0.25">
      <c r="A50" s="120"/>
      <c r="B50" s="26" t="s">
        <v>78</v>
      </c>
      <c r="C50" s="130">
        <f t="shared" si="4"/>
        <v>36290</v>
      </c>
      <c r="D50" s="75">
        <v>45</v>
      </c>
      <c r="E50" s="125">
        <f t="shared" si="5"/>
        <v>0.1</v>
      </c>
      <c r="F50" s="51">
        <f t="shared" si="6"/>
        <v>8.0645161290322578E-2</v>
      </c>
      <c r="G50" s="15">
        <f t="shared" si="7"/>
        <v>36290.322580645159</v>
      </c>
      <c r="H50" s="15"/>
      <c r="I50" s="31"/>
      <c r="J50" s="31"/>
      <c r="K50" s="31"/>
      <c r="L50" s="31"/>
      <c r="M50" s="31"/>
      <c r="N50" s="31"/>
      <c r="O50" s="31"/>
      <c r="P50" s="31"/>
      <c r="Q50" s="106"/>
      <c r="R50" s="106"/>
      <c r="S50" s="106"/>
      <c r="T50" s="106"/>
      <c r="U50" s="106"/>
      <c r="V50" s="106"/>
      <c r="W50" s="106"/>
      <c r="X50" s="106"/>
      <c r="Y50" s="106"/>
      <c r="Z50" s="106"/>
      <c r="AA50" s="106"/>
    </row>
    <row r="51" spans="1:27" s="67" customFormat="1" x14ac:dyDescent="0.25">
      <c r="A51" s="120"/>
      <c r="B51" s="26" t="s">
        <v>79</v>
      </c>
      <c r="C51" s="130">
        <f t="shared" si="4"/>
        <v>0</v>
      </c>
      <c r="D51" s="75">
        <v>0</v>
      </c>
      <c r="E51" s="125">
        <f t="shared" si="5"/>
        <v>0.1</v>
      </c>
      <c r="F51" s="51">
        <f t="shared" si="6"/>
        <v>8.0645161290322578E-2</v>
      </c>
      <c r="G51" s="15">
        <f t="shared" si="7"/>
        <v>0</v>
      </c>
      <c r="H51" s="15"/>
      <c r="I51" s="31"/>
      <c r="J51" s="31"/>
      <c r="K51" s="31"/>
      <c r="L51" s="31"/>
      <c r="M51" s="31"/>
      <c r="N51" s="31"/>
      <c r="O51" s="31"/>
      <c r="P51" s="31"/>
      <c r="Q51" s="106"/>
      <c r="R51" s="106"/>
      <c r="S51" s="106"/>
      <c r="T51" s="106"/>
      <c r="U51" s="106"/>
      <c r="V51" s="106"/>
      <c r="W51" s="106"/>
      <c r="X51" s="106"/>
      <c r="Y51" s="106"/>
      <c r="Z51" s="106"/>
      <c r="AA51" s="106"/>
    </row>
    <row r="52" spans="1:27" s="67" customFormat="1" x14ac:dyDescent="0.25">
      <c r="A52" s="120"/>
      <c r="B52" s="26" t="s">
        <v>80</v>
      </c>
      <c r="C52" s="130">
        <f t="shared" si="4"/>
        <v>0</v>
      </c>
      <c r="D52" s="75">
        <v>0</v>
      </c>
      <c r="E52" s="125">
        <f t="shared" si="5"/>
        <v>0.1</v>
      </c>
      <c r="F52" s="51">
        <f t="shared" si="6"/>
        <v>8.0645161290322578E-2</v>
      </c>
      <c r="G52" s="15">
        <f t="shared" si="7"/>
        <v>0</v>
      </c>
      <c r="H52" s="15"/>
      <c r="I52" s="31"/>
      <c r="J52" s="31"/>
      <c r="K52" s="31"/>
      <c r="L52" s="31"/>
      <c r="M52" s="31"/>
      <c r="N52" s="31"/>
      <c r="O52" s="31"/>
      <c r="P52" s="31"/>
      <c r="Q52" s="106"/>
      <c r="R52" s="106"/>
      <c r="S52" s="106"/>
      <c r="T52" s="106"/>
      <c r="U52" s="106"/>
      <c r="V52" s="106"/>
      <c r="W52" s="106"/>
      <c r="X52" s="106"/>
      <c r="Y52" s="106"/>
      <c r="Z52" s="106"/>
      <c r="AA52" s="106"/>
    </row>
    <row r="53" spans="1:27" s="67" customFormat="1" x14ac:dyDescent="0.25">
      <c r="A53" s="120"/>
      <c r="B53" s="26" t="s">
        <v>81</v>
      </c>
      <c r="C53" s="130">
        <f t="shared" si="4"/>
        <v>9677</v>
      </c>
      <c r="D53" s="75">
        <v>12</v>
      </c>
      <c r="E53" s="125">
        <f t="shared" si="5"/>
        <v>0.1</v>
      </c>
      <c r="F53" s="51">
        <f t="shared" si="6"/>
        <v>8.0645161290322578E-2</v>
      </c>
      <c r="G53" s="15">
        <f t="shared" si="7"/>
        <v>9677.4193548387102</v>
      </c>
      <c r="H53" s="15"/>
      <c r="I53" s="31"/>
      <c r="J53" s="31"/>
      <c r="K53" s="31"/>
      <c r="L53" s="31"/>
      <c r="M53" s="31"/>
      <c r="N53" s="31"/>
      <c r="O53" s="31"/>
      <c r="P53" s="31"/>
      <c r="Q53" s="106"/>
      <c r="R53" s="106"/>
      <c r="S53" s="106"/>
      <c r="T53" s="106"/>
      <c r="U53" s="106"/>
      <c r="V53" s="106"/>
      <c r="W53" s="106"/>
      <c r="X53" s="106"/>
      <c r="Y53" s="106"/>
      <c r="Z53" s="106"/>
      <c r="AA53" s="106"/>
    </row>
    <row r="54" spans="1:27" s="67" customFormat="1" x14ac:dyDescent="0.25">
      <c r="A54" s="120"/>
      <c r="B54" s="26" t="s">
        <v>82</v>
      </c>
      <c r="C54" s="130">
        <f t="shared" si="4"/>
        <v>806</v>
      </c>
      <c r="D54" s="75">
        <v>1</v>
      </c>
      <c r="E54" s="125">
        <f t="shared" si="5"/>
        <v>0.1</v>
      </c>
      <c r="F54" s="51">
        <f t="shared" si="6"/>
        <v>8.0645161290322578E-2</v>
      </c>
      <c r="G54" s="15">
        <f t="shared" si="7"/>
        <v>806.45161290322574</v>
      </c>
      <c r="H54" s="15"/>
      <c r="I54" s="31"/>
      <c r="J54" s="31"/>
      <c r="K54" s="31"/>
      <c r="L54" s="31"/>
      <c r="M54" s="31"/>
      <c r="N54" s="31"/>
      <c r="O54" s="31"/>
      <c r="P54" s="31"/>
      <c r="Q54" s="106"/>
      <c r="R54" s="106"/>
      <c r="S54" s="106"/>
      <c r="T54" s="106"/>
      <c r="U54" s="106"/>
      <c r="V54" s="106"/>
      <c r="W54" s="106"/>
      <c r="X54" s="106"/>
      <c r="Y54" s="106"/>
      <c r="Z54" s="106"/>
      <c r="AA54" s="106"/>
    </row>
    <row r="55" spans="1:27" s="67" customFormat="1" x14ac:dyDescent="0.25">
      <c r="A55" s="120"/>
      <c r="B55" s="26" t="s">
        <v>83</v>
      </c>
      <c r="C55" s="130">
        <f t="shared" si="4"/>
        <v>0</v>
      </c>
      <c r="D55" s="75">
        <v>0</v>
      </c>
      <c r="E55" s="125">
        <f t="shared" si="5"/>
        <v>0.1</v>
      </c>
      <c r="F55" s="51">
        <f t="shared" si="6"/>
        <v>8.0645161290322578E-2</v>
      </c>
      <c r="G55" s="15">
        <f t="shared" si="7"/>
        <v>0</v>
      </c>
      <c r="H55" s="15"/>
      <c r="I55" s="31"/>
      <c r="J55" s="31"/>
      <c r="K55" s="31"/>
      <c r="L55" s="31"/>
      <c r="M55" s="31"/>
      <c r="N55" s="31"/>
      <c r="O55" s="31"/>
      <c r="P55" s="31"/>
      <c r="Q55" s="106"/>
      <c r="R55" s="106"/>
      <c r="S55" s="106"/>
      <c r="T55" s="106"/>
      <c r="U55" s="106"/>
      <c r="V55" s="106"/>
      <c r="W55" s="106"/>
      <c r="X55" s="106"/>
      <c r="Y55" s="106"/>
      <c r="Z55" s="106"/>
      <c r="AA55" s="106"/>
    </row>
    <row r="56" spans="1:27" s="67" customFormat="1" x14ac:dyDescent="0.25">
      <c r="A56" s="120"/>
      <c r="B56" s="26" t="s">
        <v>84</v>
      </c>
      <c r="C56" s="130">
        <f t="shared" si="4"/>
        <v>0</v>
      </c>
      <c r="D56" s="75">
        <v>0</v>
      </c>
      <c r="E56" s="125">
        <f t="shared" si="5"/>
        <v>0.1</v>
      </c>
      <c r="F56" s="51">
        <f t="shared" si="6"/>
        <v>8.0645161290322578E-2</v>
      </c>
      <c r="G56" s="15">
        <f t="shared" si="7"/>
        <v>0</v>
      </c>
      <c r="H56" s="15"/>
      <c r="I56" s="31"/>
      <c r="J56" s="31"/>
      <c r="K56" s="31"/>
      <c r="L56" s="31"/>
      <c r="M56" s="31"/>
      <c r="N56" s="31"/>
      <c r="O56" s="31"/>
      <c r="P56" s="31"/>
      <c r="Q56" s="106"/>
      <c r="R56" s="106"/>
      <c r="S56" s="106"/>
      <c r="T56" s="106"/>
      <c r="U56" s="106"/>
      <c r="V56" s="106"/>
      <c r="W56" s="106"/>
      <c r="X56" s="106"/>
      <c r="Y56" s="106"/>
      <c r="Z56" s="106"/>
      <c r="AA56" s="106"/>
    </row>
    <row r="57" spans="1:27" s="67" customFormat="1" x14ac:dyDescent="0.25">
      <c r="A57" s="120"/>
      <c r="B57" s="26" t="s">
        <v>85</v>
      </c>
      <c r="C57" s="130">
        <f t="shared" si="4"/>
        <v>0</v>
      </c>
      <c r="D57" s="75">
        <v>0</v>
      </c>
      <c r="E57" s="125">
        <f t="shared" si="5"/>
        <v>0.1</v>
      </c>
      <c r="F57" s="51">
        <f t="shared" si="6"/>
        <v>8.0645161290322578E-2</v>
      </c>
      <c r="G57" s="15">
        <f t="shared" si="7"/>
        <v>0</v>
      </c>
      <c r="H57" s="15"/>
      <c r="I57" s="31"/>
      <c r="J57" s="31"/>
      <c r="K57" s="31"/>
      <c r="L57" s="31"/>
      <c r="M57" s="31"/>
      <c r="N57" s="31"/>
      <c r="O57" s="31"/>
      <c r="P57" s="31"/>
      <c r="Q57" s="106"/>
      <c r="R57" s="106"/>
      <c r="S57" s="106"/>
      <c r="T57" s="106"/>
      <c r="U57" s="106"/>
      <c r="V57" s="106"/>
      <c r="W57" s="106"/>
      <c r="X57" s="106"/>
      <c r="Y57" s="106"/>
      <c r="Z57" s="106"/>
      <c r="AA57" s="106"/>
    </row>
    <row r="58" spans="1:27" s="67" customFormat="1" x14ac:dyDescent="0.25">
      <c r="A58" s="50"/>
      <c r="B58" s="26" t="s">
        <v>86</v>
      </c>
      <c r="C58" s="130">
        <f t="shared" si="4"/>
        <v>0</v>
      </c>
      <c r="D58" s="75">
        <v>0</v>
      </c>
      <c r="E58" s="125">
        <f t="shared" si="5"/>
        <v>0.1</v>
      </c>
      <c r="F58" s="51">
        <f t="shared" si="6"/>
        <v>8.0645161290322578E-2</v>
      </c>
      <c r="G58" s="15">
        <f t="shared" si="7"/>
        <v>0</v>
      </c>
      <c r="H58" s="15"/>
      <c r="I58" s="31"/>
      <c r="J58" s="31"/>
      <c r="K58" s="31"/>
      <c r="L58" s="31"/>
      <c r="M58" s="31"/>
      <c r="N58" s="31"/>
      <c r="O58" s="31"/>
      <c r="P58" s="31"/>
      <c r="Q58" s="106"/>
      <c r="R58" s="106"/>
      <c r="S58" s="106"/>
      <c r="T58" s="106"/>
      <c r="U58" s="106"/>
      <c r="V58" s="106"/>
      <c r="W58" s="106"/>
      <c r="X58" s="106"/>
      <c r="Y58" s="106"/>
      <c r="Z58" s="106"/>
      <c r="AA58" s="106"/>
    </row>
    <row r="59" spans="1:27" x14ac:dyDescent="0.25">
      <c r="A59" s="105" t="s">
        <v>87</v>
      </c>
      <c r="B59" s="142" t="str">
        <f>A2</f>
        <v>STATION 56</v>
      </c>
      <c r="C59" s="9">
        <f t="shared" si="4"/>
        <v>146774</v>
      </c>
      <c r="D59" s="48">
        <f>SUM(D4:D58)</f>
        <v>182</v>
      </c>
      <c r="E59" s="125">
        <f t="shared" si="5"/>
        <v>0.1</v>
      </c>
      <c r="F59" s="51">
        <f t="shared" si="6"/>
        <v>8.0645161290322578E-2</v>
      </c>
      <c r="G59" s="15">
        <f t="shared" si="7"/>
        <v>146774.19354838709</v>
      </c>
      <c r="H59" s="15"/>
      <c r="I59" s="106"/>
      <c r="J59" s="106"/>
      <c r="K59" s="106"/>
      <c r="L59" s="106"/>
      <c r="M59" s="106"/>
      <c r="N59" s="106"/>
      <c r="O59" s="106"/>
      <c r="P59" s="106"/>
      <c r="Q59" s="106"/>
      <c r="R59" s="106"/>
      <c r="S59" s="106"/>
      <c r="T59" s="106"/>
      <c r="U59" s="106"/>
      <c r="V59" s="106"/>
      <c r="W59" s="106"/>
      <c r="X59" s="106"/>
      <c r="Y59" s="106"/>
      <c r="Z59" s="106"/>
      <c r="AA59" s="106"/>
    </row>
    <row r="60" spans="1:27" ht="23.25" customHeight="1" x14ac:dyDescent="0.25">
      <c r="A60" s="124"/>
      <c r="B60" s="64"/>
      <c r="C60" s="64"/>
      <c r="D60" s="64"/>
      <c r="E60" s="106"/>
      <c r="F60" s="57"/>
      <c r="G60" s="106"/>
      <c r="H60" s="106"/>
      <c r="I60" s="106"/>
      <c r="J60" s="106"/>
      <c r="K60" s="106"/>
      <c r="L60" s="106"/>
      <c r="M60" s="106"/>
      <c r="N60" s="106"/>
      <c r="O60" s="106"/>
      <c r="P60" s="106"/>
      <c r="Q60" s="106"/>
      <c r="R60" s="106"/>
      <c r="S60" s="106"/>
      <c r="T60" s="106"/>
      <c r="U60" s="106"/>
      <c r="V60" s="106"/>
      <c r="W60" s="106"/>
      <c r="X60" s="106"/>
      <c r="Y60" s="106"/>
      <c r="Z60" s="106"/>
      <c r="AA60" s="106"/>
    </row>
    <row r="61" spans="1:27" x14ac:dyDescent="0.25">
      <c r="A61" s="121"/>
      <c r="B61" s="106"/>
      <c r="C61" s="106"/>
      <c r="D61" s="106"/>
      <c r="E61" s="106"/>
      <c r="F61" s="57"/>
      <c r="G61" s="106"/>
      <c r="H61" s="106"/>
      <c r="I61" s="106"/>
      <c r="J61" s="106"/>
      <c r="K61" s="106"/>
      <c r="L61" s="106"/>
      <c r="M61" s="106"/>
      <c r="N61" s="106"/>
      <c r="O61" s="106"/>
      <c r="P61" s="106"/>
      <c r="Q61" s="106"/>
      <c r="R61" s="106"/>
      <c r="S61" s="106"/>
      <c r="T61" s="106"/>
      <c r="U61" s="106"/>
      <c r="V61" s="106"/>
      <c r="W61" s="106"/>
      <c r="X61" s="106"/>
      <c r="Y61" s="106"/>
      <c r="Z61" s="106"/>
      <c r="AA61" s="106"/>
    </row>
    <row r="62" spans="1:27" x14ac:dyDescent="0.25">
      <c r="A62" s="121"/>
      <c r="B62" s="106"/>
      <c r="C62" s="106"/>
      <c r="D62" s="106"/>
      <c r="E62" s="106"/>
      <c r="F62" s="57"/>
      <c r="G62" s="106"/>
      <c r="H62" s="106"/>
      <c r="I62" s="106"/>
      <c r="J62" s="106"/>
      <c r="K62" s="106"/>
      <c r="L62" s="106"/>
      <c r="M62" s="106"/>
      <c r="N62" s="106"/>
      <c r="O62" s="106"/>
      <c r="P62" s="106"/>
      <c r="Q62" s="106"/>
      <c r="R62" s="106"/>
      <c r="S62" s="106"/>
      <c r="T62" s="106"/>
      <c r="U62" s="106"/>
      <c r="V62" s="106"/>
      <c r="W62" s="106"/>
      <c r="X62" s="106"/>
      <c r="Y62" s="106"/>
      <c r="Z62" s="106"/>
      <c r="AA62" s="106"/>
    </row>
    <row r="63" spans="1:27" x14ac:dyDescent="0.25">
      <c r="A63" s="121"/>
      <c r="B63" s="106"/>
      <c r="C63" s="106"/>
      <c r="D63" s="106"/>
      <c r="E63" s="106"/>
      <c r="F63" s="57"/>
      <c r="G63" s="106"/>
      <c r="H63" s="106"/>
      <c r="I63" s="106"/>
      <c r="J63" s="106"/>
      <c r="K63" s="106"/>
      <c r="L63" s="106"/>
      <c r="M63" s="106"/>
      <c r="N63" s="106"/>
      <c r="O63" s="106"/>
      <c r="P63" s="106"/>
      <c r="Q63" s="106"/>
      <c r="R63" s="106"/>
      <c r="S63" s="106"/>
      <c r="T63" s="106"/>
      <c r="U63" s="106"/>
      <c r="V63" s="106"/>
      <c r="W63" s="106"/>
      <c r="X63" s="106"/>
      <c r="Y63" s="106"/>
      <c r="Z63" s="106"/>
      <c r="AA63" s="106"/>
    </row>
    <row r="64" spans="1:27" x14ac:dyDescent="0.25">
      <c r="A64" s="121"/>
      <c r="B64" s="106"/>
      <c r="C64" s="106"/>
      <c r="D64" s="106"/>
      <c r="E64" s="106"/>
      <c r="F64" s="57"/>
      <c r="G64" s="106"/>
      <c r="H64" s="106"/>
      <c r="I64" s="106"/>
      <c r="J64" s="106"/>
      <c r="K64" s="106"/>
      <c r="L64" s="106"/>
      <c r="M64" s="106"/>
      <c r="N64" s="106"/>
      <c r="O64" s="106"/>
      <c r="P64" s="106"/>
      <c r="Q64" s="106"/>
      <c r="R64" s="106"/>
      <c r="S64" s="106"/>
      <c r="T64" s="106"/>
      <c r="U64" s="106"/>
      <c r="V64" s="106"/>
      <c r="W64" s="106"/>
      <c r="X64" s="106"/>
      <c r="Y64" s="106"/>
      <c r="Z64" s="106"/>
      <c r="AA64" s="106"/>
    </row>
    <row r="65" spans="1:27" x14ac:dyDescent="0.25">
      <c r="A65" s="121"/>
      <c r="B65" s="106"/>
      <c r="C65" s="106"/>
      <c r="D65" s="106"/>
      <c r="E65" s="106"/>
      <c r="F65" s="57"/>
      <c r="G65" s="106"/>
      <c r="H65" s="106"/>
      <c r="I65" s="106"/>
      <c r="J65" s="106"/>
      <c r="K65" s="106"/>
      <c r="L65" s="106"/>
      <c r="M65" s="106"/>
      <c r="N65" s="106"/>
      <c r="O65" s="106"/>
      <c r="P65" s="106"/>
      <c r="Q65" s="106"/>
      <c r="R65" s="106"/>
      <c r="S65" s="106"/>
      <c r="T65" s="106"/>
      <c r="U65" s="106"/>
      <c r="V65" s="106"/>
      <c r="W65" s="106"/>
      <c r="X65" s="106"/>
      <c r="Y65" s="106"/>
      <c r="Z65" s="106"/>
      <c r="AA65" s="106"/>
    </row>
    <row r="66" spans="1:27" x14ac:dyDescent="0.25">
      <c r="A66" s="121"/>
      <c r="B66" s="106"/>
      <c r="C66" s="106"/>
      <c r="D66" s="106"/>
      <c r="E66" s="106"/>
      <c r="F66" s="57"/>
      <c r="G66" s="106"/>
      <c r="H66" s="106"/>
      <c r="I66" s="106"/>
      <c r="J66" s="106"/>
      <c r="K66" s="106"/>
      <c r="L66" s="106"/>
      <c r="M66" s="106"/>
      <c r="N66" s="106"/>
      <c r="O66" s="106"/>
      <c r="P66" s="106"/>
      <c r="Q66" s="106"/>
      <c r="R66" s="106"/>
      <c r="S66" s="106"/>
      <c r="T66" s="106"/>
      <c r="U66" s="106"/>
      <c r="V66" s="106"/>
      <c r="W66" s="106"/>
      <c r="X66" s="106"/>
      <c r="Y66" s="106"/>
      <c r="Z66" s="106"/>
      <c r="AA66" s="106"/>
    </row>
    <row r="67" spans="1:27" x14ac:dyDescent="0.25">
      <c r="A67" s="121"/>
      <c r="B67" s="106"/>
      <c r="C67" s="106"/>
      <c r="D67" s="106"/>
      <c r="E67" s="106"/>
      <c r="F67" s="57"/>
      <c r="G67" s="106"/>
      <c r="H67" s="106"/>
      <c r="I67" s="106"/>
      <c r="J67" s="106"/>
      <c r="K67" s="106"/>
      <c r="L67" s="106"/>
      <c r="M67" s="106"/>
      <c r="N67" s="106"/>
      <c r="O67" s="106"/>
      <c r="P67" s="106"/>
      <c r="Q67" s="106"/>
      <c r="R67" s="106"/>
      <c r="S67" s="106"/>
      <c r="T67" s="106"/>
      <c r="U67" s="106"/>
      <c r="V67" s="106"/>
      <c r="W67" s="106"/>
      <c r="X67" s="106"/>
      <c r="Y67" s="106"/>
      <c r="Z67" s="106"/>
      <c r="AA67" s="106"/>
    </row>
    <row r="68" spans="1:27" x14ac:dyDescent="0.25">
      <c r="A68" s="121"/>
      <c r="B68" s="106"/>
      <c r="C68" s="106"/>
      <c r="D68" s="106"/>
      <c r="E68" s="106"/>
      <c r="F68" s="57"/>
      <c r="G68" s="106"/>
      <c r="H68" s="106"/>
      <c r="I68" s="106"/>
      <c r="J68" s="106"/>
      <c r="K68" s="106"/>
      <c r="L68" s="106"/>
      <c r="M68" s="106"/>
      <c r="N68" s="106"/>
      <c r="O68" s="106"/>
      <c r="P68" s="106"/>
      <c r="Q68" s="106"/>
      <c r="R68" s="106"/>
      <c r="S68" s="106"/>
      <c r="T68" s="106"/>
      <c r="U68" s="106"/>
      <c r="V68" s="106"/>
      <c r="W68" s="106"/>
      <c r="X68" s="106"/>
      <c r="Y68" s="106"/>
      <c r="Z68" s="106"/>
      <c r="AA68" s="106"/>
    </row>
    <row r="69" spans="1:27" x14ac:dyDescent="0.25">
      <c r="A69" s="121"/>
      <c r="B69" s="106"/>
      <c r="C69" s="106"/>
      <c r="D69" s="106"/>
      <c r="E69" s="106"/>
      <c r="F69" s="57"/>
      <c r="G69" s="106"/>
      <c r="H69" s="106"/>
      <c r="I69" s="106"/>
      <c r="J69" s="106"/>
      <c r="K69" s="106"/>
      <c r="L69" s="106"/>
      <c r="M69" s="106"/>
      <c r="N69" s="106"/>
      <c r="O69" s="106"/>
      <c r="P69" s="106"/>
      <c r="Q69" s="106"/>
      <c r="R69" s="106"/>
      <c r="S69" s="106"/>
      <c r="T69" s="106"/>
      <c r="U69" s="106"/>
      <c r="V69" s="106"/>
      <c r="W69" s="106"/>
      <c r="X69" s="106"/>
      <c r="Y69" s="106"/>
      <c r="Z69" s="106"/>
      <c r="AA69" s="106"/>
    </row>
    <row r="70" spans="1:27" x14ac:dyDescent="0.25">
      <c r="A70" s="121"/>
      <c r="B70" s="106"/>
      <c r="C70" s="106"/>
      <c r="D70" s="106"/>
      <c r="E70" s="106"/>
      <c r="F70" s="57"/>
      <c r="G70" s="106"/>
      <c r="H70" s="106"/>
      <c r="I70" s="106"/>
      <c r="J70" s="106"/>
      <c r="K70" s="106"/>
      <c r="L70" s="106"/>
      <c r="M70" s="106"/>
      <c r="N70" s="106"/>
      <c r="O70" s="106"/>
      <c r="P70" s="106"/>
      <c r="Q70" s="106"/>
      <c r="R70" s="106"/>
      <c r="S70" s="106"/>
      <c r="T70" s="106"/>
      <c r="U70" s="106"/>
      <c r="V70" s="106"/>
      <c r="W70" s="106"/>
      <c r="X70" s="106"/>
      <c r="Y70" s="106"/>
      <c r="Z70" s="106"/>
      <c r="AA70" s="106"/>
    </row>
    <row r="71" spans="1:27" x14ac:dyDescent="0.25">
      <c r="A71" s="121"/>
      <c r="B71" s="106"/>
      <c r="C71" s="106"/>
      <c r="D71" s="106"/>
      <c r="E71" s="106"/>
      <c r="F71" s="57"/>
      <c r="G71" s="106"/>
      <c r="H71" s="106"/>
      <c r="I71" s="106"/>
      <c r="J71" s="106"/>
      <c r="K71" s="106"/>
      <c r="L71" s="106"/>
      <c r="M71" s="106"/>
      <c r="N71" s="106"/>
      <c r="O71" s="106"/>
      <c r="P71" s="106"/>
      <c r="Q71" s="106"/>
      <c r="R71" s="106"/>
      <c r="S71" s="106"/>
      <c r="T71" s="106"/>
      <c r="U71" s="106"/>
      <c r="V71" s="106"/>
      <c r="W71" s="106"/>
      <c r="X71" s="106"/>
      <c r="Y71" s="106"/>
      <c r="Z71" s="106"/>
      <c r="AA71" s="106"/>
    </row>
    <row r="72" spans="1:27" x14ac:dyDescent="0.25">
      <c r="A72" s="121"/>
      <c r="B72" s="106"/>
      <c r="C72" s="106"/>
      <c r="D72" s="106"/>
      <c r="E72" s="106"/>
      <c r="F72" s="57"/>
      <c r="G72" s="106"/>
      <c r="H72" s="106"/>
      <c r="I72" s="106"/>
      <c r="J72" s="106"/>
      <c r="K72" s="106"/>
      <c r="L72" s="106"/>
      <c r="M72" s="106"/>
      <c r="N72" s="106"/>
      <c r="O72" s="106"/>
      <c r="P72" s="106"/>
      <c r="Q72" s="106"/>
      <c r="R72" s="106"/>
      <c r="S72" s="106"/>
      <c r="T72" s="106"/>
      <c r="U72" s="106"/>
      <c r="V72" s="106"/>
      <c r="W72" s="106"/>
      <c r="X72" s="106"/>
      <c r="Y72" s="106"/>
      <c r="Z72" s="106"/>
      <c r="AA72" s="106"/>
    </row>
    <row r="73" spans="1:27" x14ac:dyDescent="0.25">
      <c r="A73" s="121"/>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row>
  </sheetData>
  <mergeCells count="5">
    <mergeCell ref="A1:B1"/>
    <mergeCell ref="A2:B2"/>
    <mergeCell ref="I2:L2"/>
    <mergeCell ref="I12:M12"/>
    <mergeCell ref="I13:P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Sta50</vt:lpstr>
      <vt:lpstr>Sta51</vt:lpstr>
      <vt:lpstr>Sta52</vt:lpstr>
      <vt:lpstr>Sta53</vt:lpstr>
      <vt:lpstr>StaDockton</vt:lpstr>
      <vt:lpstr>Sta54</vt:lpstr>
      <vt:lpstr>Sta55</vt:lpstr>
      <vt:lpstr>Sta56</vt:lpstr>
      <vt:lpstr>Phyto Charts</vt:lpstr>
      <vt:lpstr>Phyto Net Count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low</dc:creator>
  <cp:lastModifiedBy>infinit</cp:lastModifiedBy>
  <dcterms:created xsi:type="dcterms:W3CDTF">2014-05-16T05:13:29Z</dcterms:created>
  <dcterms:modified xsi:type="dcterms:W3CDTF">2014-05-30T16:16:49Z</dcterms:modified>
</cp:coreProperties>
</file>